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84"/>
  <workbookPr defaultThemeVersion="124226"/>
  <mc:AlternateContent xmlns:mc="http://schemas.openxmlformats.org/markup-compatibility/2006">
    <mc:Choice Requires="x15">
      <x15ac:absPath xmlns:x15ac="http://schemas.microsoft.com/office/spreadsheetml/2010/11/ac" url="E:\2022年度项目\017---湖北楚天高速\"/>
    </mc:Choice>
  </mc:AlternateContent>
  <xr:revisionPtr revIDLastSave="0" documentId="13_ncr:1_{D913AAED-5635-4AB9-8079-5DA441B825CA}" xr6:coauthVersionLast="36" xr6:coauthVersionMax="47" xr10:uidLastSave="{00000000-0000-0000-0000-000000000000}"/>
  <bookViews>
    <workbookView xWindow="22932" yWindow="-1620" windowWidth="27096" windowHeight="16296" activeTab="3" xr2:uid="{00000000-000D-0000-FFFF-FFFF00000000}"/>
  </bookViews>
  <sheets>
    <sheet name="说明" sheetId="5" r:id="rId1"/>
    <sheet name="汇总" sheetId="6" r:id="rId2"/>
    <sheet name="100" sheetId="2" r:id="rId3"/>
    <sheet name="1300" sheetId="1" r:id="rId4"/>
    <sheet name="1400" sheetId="7" r:id="rId5"/>
    <sheet name="隧道灯具" sheetId="8" state="hidden" r:id="rId6"/>
  </sheets>
  <calcPr calcId="191029"/>
</workbook>
</file>

<file path=xl/calcChain.xml><?xml version="1.0" encoding="utf-8"?>
<calcChain xmlns="http://schemas.openxmlformats.org/spreadsheetml/2006/main">
  <c r="E6" i="2" l="1"/>
  <c r="E11" i="1" l="1"/>
  <c r="G11" i="1" s="1"/>
  <c r="E10" i="1"/>
  <c r="G10" i="1" s="1"/>
  <c r="E9" i="1"/>
  <c r="G9" i="1" s="1"/>
  <c r="E8" i="1"/>
  <c r="G8" i="1" s="1"/>
  <c r="E7" i="1"/>
  <c r="F6" i="2" l="1"/>
  <c r="J12" i="7"/>
  <c r="F10" i="7"/>
  <c r="G10" i="7"/>
  <c r="H10" i="7"/>
  <c r="F9" i="7"/>
  <c r="G9" i="7"/>
  <c r="H9" i="7"/>
  <c r="E10" i="7"/>
  <c r="D10" i="7" s="1"/>
  <c r="J10" i="7" s="1"/>
  <c r="E9" i="7"/>
  <c r="D9" i="7" s="1"/>
  <c r="J9" i="7" s="1"/>
  <c r="J7" i="7"/>
  <c r="G7" i="1"/>
  <c r="G12" i="1" s="1"/>
  <c r="F7" i="2"/>
  <c r="F5" i="2"/>
  <c r="J13" i="7" l="1"/>
  <c r="D5" i="6" s="1"/>
  <c r="F8" i="2"/>
  <c r="D3" i="6" s="1"/>
  <c r="D4" i="6"/>
  <c r="D6" i="6" l="1"/>
  <c r="D8" i="6" s="1"/>
  <c r="D10" i="6" s="1"/>
</calcChain>
</file>

<file path=xl/sharedStrings.xml><?xml version="1.0" encoding="utf-8"?>
<sst xmlns="http://schemas.openxmlformats.org/spreadsheetml/2006/main" count="150" uniqueCount="117">
  <si>
    <t>单位：元</t>
  </si>
  <si>
    <t>单位</t>
  </si>
  <si>
    <t>数量</t>
  </si>
  <si>
    <t>单价</t>
  </si>
  <si>
    <t>金额</t>
  </si>
  <si>
    <t>盏</t>
  </si>
  <si>
    <t>套</t>
  </si>
  <si>
    <t>子目名称</t>
    <phoneticPr fontId="1" type="noConversion"/>
  </si>
  <si>
    <t>调光系统</t>
    <phoneticPr fontId="1" type="noConversion"/>
  </si>
  <si>
    <t>102</t>
  </si>
  <si>
    <t>工程管理</t>
  </si>
  <si>
    <t>102-1</t>
  </si>
  <si>
    <t>竣工文件</t>
  </si>
  <si>
    <t>总额</t>
  </si>
  <si>
    <t>102-3</t>
  </si>
  <si>
    <t>安全生产费</t>
  </si>
  <si>
    <t>工 程 量 清 单</t>
  </si>
  <si>
    <t>1. 工程量清单说明</t>
  </si>
  <si>
    <r>
      <t xml:space="preserve">1.1   </t>
    </r>
    <r>
      <rPr>
        <sz val="11"/>
        <rFont val="宋体"/>
        <family val="3"/>
        <charset val="134"/>
      </rPr>
      <t>本工程量清单是根据招标文件中包括的、有合同约束力的图纸以及有关工程量清单的国家标准、行业标准、合同条款中约定的工程量计算规则编制。约定计量规则中没有的子目，其工程量按照有合同约束力的图纸所标示尺寸的理论净量计算。计量采用中华人民共和国法定计量单位。</t>
    </r>
  </si>
  <si>
    <r>
      <t xml:space="preserve">1.2   </t>
    </r>
    <r>
      <rPr>
        <sz val="11"/>
        <rFont val="宋体"/>
        <family val="3"/>
        <charset val="134"/>
      </rPr>
      <t>本工程量清单应与招标文件中的投标人须知、通用合同条款、公路工程专用合同条款、技术规范及图纸等一起阅读和理解。</t>
    </r>
  </si>
  <si>
    <r>
      <t xml:space="preserve">1.3   </t>
    </r>
    <r>
      <rPr>
        <sz val="11"/>
        <rFont val="宋体"/>
        <family val="3"/>
        <charset val="134"/>
      </rPr>
      <t>本工程量清单中所列工程数量是估算的或设计的预计数量，仅作为投标报价的共同基础，不能作为最终结算与支付的依据。实际支付应按实际完成的工程量，由承包人按技术规范规定的计量方法，以监理人认可的尺寸、断面计量，按本工程量清单的单价和总额价计算支付金额；或者，根据具体情况，按招标文件范本合同条款的规定，由监理人确定的单价或总额价计算支付额。</t>
    </r>
  </si>
  <si>
    <r>
      <t xml:space="preserve">1.4   </t>
    </r>
    <r>
      <rPr>
        <sz val="11"/>
        <rFont val="宋体"/>
        <family val="3"/>
        <charset val="134"/>
      </rPr>
      <t>工程量清单中各章的工程子目的范围与计量等应与备注说明的范围、计量与支付条款结合起来理解或解释。</t>
    </r>
  </si>
  <si>
    <r>
      <t xml:space="preserve">1.5   </t>
    </r>
    <r>
      <rPr>
        <sz val="11"/>
        <rFont val="宋体"/>
        <family val="3"/>
        <charset val="134"/>
      </rPr>
      <t>对作业和材料的一般说明或规定，未重复写入工程量清单内，在给工程量清单各子目标价前，应参阅设计文件的有关内容。</t>
    </r>
  </si>
  <si>
    <r>
      <t xml:space="preserve">1.6   </t>
    </r>
    <r>
      <rPr>
        <sz val="11"/>
        <rFont val="宋体"/>
        <family val="3"/>
        <charset val="134"/>
      </rPr>
      <t>工程量清单中所列工程量的变动，丝毫不会降低或影响合同条款的效力，也不免除承包人按规定的标准进行施工和修复缺陷的责任。</t>
    </r>
  </si>
  <si>
    <r>
      <t xml:space="preserve">1.7   </t>
    </r>
    <r>
      <rPr>
        <sz val="11"/>
        <rFont val="宋体"/>
        <family val="3"/>
        <charset val="134"/>
      </rPr>
      <t>图纸中所列的工程数量表及数量汇总表仅是提供资料，不是工程量清单的外延。当图纸与工程量清单所列数量不一致时，以工程量清单所列数量作为报价的依据。</t>
    </r>
  </si>
  <si>
    <t>2. 投标报价说明</t>
  </si>
  <si>
    <r>
      <t xml:space="preserve">2.1   </t>
    </r>
    <r>
      <rPr>
        <sz val="11"/>
        <rFont val="宋体"/>
        <family val="3"/>
        <charset val="134"/>
      </rPr>
      <t>工程量清单中的每一子目须填入单价或价格，且只允许有一个报价。</t>
    </r>
  </si>
  <si>
    <r>
      <t xml:space="preserve">2.2   </t>
    </r>
    <r>
      <rPr>
        <sz val="11"/>
        <rFont val="宋体"/>
        <family val="3"/>
        <charset val="134"/>
      </rPr>
      <t>除非合同另有规定，工程量清单中有标价的单价和总额价均已包括了为实施和完成合同工程所需的劳务、材料、机械、质检</t>
    </r>
    <r>
      <rPr>
        <sz val="11"/>
        <rFont val="Times New Roman"/>
        <family val="1"/>
      </rPr>
      <t>(</t>
    </r>
    <r>
      <rPr>
        <sz val="11"/>
        <rFont val="宋体"/>
        <family val="3"/>
        <charset val="134"/>
      </rPr>
      <t>自检</t>
    </r>
    <r>
      <rPr>
        <sz val="11"/>
        <rFont val="Times New Roman"/>
        <family val="1"/>
      </rPr>
      <t>)</t>
    </r>
    <r>
      <rPr>
        <sz val="11"/>
        <rFont val="宋体"/>
        <family val="3"/>
        <charset val="134"/>
      </rPr>
      <t>、安装、调试、缺陷修复、管理、保险、税费、利润等费用，以及合同明示或暗示的所有责任、义务和一般风险。</t>
    </r>
  </si>
  <si>
    <r>
      <t xml:space="preserve">2.4   </t>
    </r>
    <r>
      <rPr>
        <sz val="11"/>
        <rFont val="宋体"/>
        <family val="3"/>
        <charset val="134"/>
      </rPr>
      <t>符合合同条款规定的全部费用应认为已被计入有标价的工程量清单所列各子目之中，工程量清单已列出，而投标人未填入单价或价格以及按合同条款规定不予计量的清单子目，其费用应视为已分摊在本合同工程的有关子目的单价或总额价之中。</t>
    </r>
  </si>
  <si>
    <r>
      <t xml:space="preserve">2.5   </t>
    </r>
    <r>
      <rPr>
        <sz val="11"/>
        <rFont val="宋体"/>
        <family val="3"/>
        <charset val="134"/>
      </rPr>
      <t>承包人用于本合同工程的各类装备的提供、运输、维护、拆卸、拼装等支付的费用，已包括在工程量清单的单价与总额价之中。</t>
    </r>
  </si>
  <si>
    <t>3. 其它说明</t>
  </si>
  <si>
    <r>
      <t xml:space="preserve">3.1 </t>
    </r>
    <r>
      <rPr>
        <sz val="11"/>
        <rFont val="宋体"/>
        <family val="3"/>
        <charset val="134"/>
      </rPr>
      <t>严禁投标人修改</t>
    </r>
    <r>
      <rPr>
        <sz val="11"/>
        <rFont val="Times New Roman"/>
        <family val="1"/>
      </rPr>
      <t>“</t>
    </r>
    <r>
      <rPr>
        <sz val="11"/>
        <rFont val="宋体"/>
        <family val="3"/>
        <charset val="134"/>
      </rPr>
      <t>数据文件</t>
    </r>
    <r>
      <rPr>
        <sz val="11"/>
        <rFont val="Times New Roman"/>
        <family val="1"/>
      </rPr>
      <t>”</t>
    </r>
    <r>
      <rPr>
        <sz val="11"/>
        <rFont val="宋体"/>
        <family val="3"/>
        <charset val="134"/>
      </rPr>
      <t>中的数据定义、格式及运算定义，且必须按招标人提供的数据文件中的清单格式填写后打印出工程量清单。</t>
    </r>
  </si>
  <si>
    <r>
      <t xml:space="preserve">3.2 </t>
    </r>
    <r>
      <rPr>
        <sz val="11"/>
        <rFont val="宋体"/>
        <family val="3"/>
        <charset val="134"/>
      </rPr>
      <t>投标人必须附工程量清单、投标报价的说明，并且必须完全响应招标文件中的工程量清单、投标报价说明的要求，并由法定代表人或其授权代理人对以上说明及工程量清单逐页签字后加盖投标人单位公章。</t>
    </r>
  </si>
  <si>
    <t>工程量清单汇总表</t>
  </si>
  <si>
    <t>序号</t>
  </si>
  <si>
    <t>章次</t>
  </si>
  <si>
    <t>项目名称</t>
  </si>
  <si>
    <t>备注</t>
  </si>
  <si>
    <t>总则</t>
  </si>
  <si>
    <t>一</t>
  </si>
  <si>
    <t>二</t>
  </si>
  <si>
    <r>
      <t>已包含在清单合计中的专项</t>
    </r>
    <r>
      <rPr>
        <sz val="10"/>
        <rFont val="宋体"/>
        <family val="3"/>
        <charset val="134"/>
      </rPr>
      <t>暂列金额小计</t>
    </r>
  </si>
  <si>
    <t>三</t>
  </si>
  <si>
    <r>
      <t>清单合计减去专项</t>
    </r>
    <r>
      <rPr>
        <sz val="10"/>
        <rFont val="宋体"/>
        <family val="3"/>
        <charset val="134"/>
      </rPr>
      <t>暂列金额(一 - 二)</t>
    </r>
  </si>
  <si>
    <t>四</t>
  </si>
  <si>
    <t>不可预见费(暂列金额)</t>
  </si>
  <si>
    <t>五</t>
  </si>
  <si>
    <t>投标价(一 + 四)</t>
  </si>
  <si>
    <r>
      <t xml:space="preserve">1.8  </t>
    </r>
    <r>
      <rPr>
        <sz val="11"/>
        <rFont val="宋体"/>
        <family val="3"/>
        <charset val="134"/>
      </rPr>
      <t>完成本工程所需的专用工具、接线接头、测试设备、安全措施费、办理相关行政许可相关的费用、相应网线、电线、线槽等、含入报价中，随机备件和工具的价格应包含在投标人的投标报价中，不另行计量支付。</t>
    </r>
    <phoneticPr fontId="1" type="noConversion"/>
  </si>
  <si>
    <r>
      <t xml:space="preserve">2.7  </t>
    </r>
    <r>
      <rPr>
        <sz val="11"/>
        <rFont val="宋体"/>
        <family val="3"/>
        <charset val="134"/>
      </rPr>
      <t>工程量清单中各项金额均以人民币</t>
    </r>
    <r>
      <rPr>
        <sz val="11"/>
        <rFont val="Times New Roman"/>
        <family val="1"/>
      </rPr>
      <t>(</t>
    </r>
    <r>
      <rPr>
        <sz val="11"/>
        <rFont val="宋体"/>
        <family val="3"/>
        <charset val="134"/>
      </rPr>
      <t>元</t>
    </r>
    <r>
      <rPr>
        <sz val="11"/>
        <rFont val="Times New Roman"/>
        <family val="1"/>
      </rPr>
      <t>)</t>
    </r>
    <r>
      <rPr>
        <sz val="11"/>
        <rFont val="宋体"/>
        <family val="3"/>
        <charset val="134"/>
      </rPr>
      <t>结算。</t>
    </r>
    <phoneticPr fontId="1" type="noConversion"/>
  </si>
  <si>
    <t>第100章  总则</t>
  </si>
  <si>
    <t>子目号</t>
    <phoneticPr fontId="1" type="noConversion"/>
  </si>
  <si>
    <t>第1300章</t>
    <phoneticPr fontId="1" type="noConversion"/>
  </si>
  <si>
    <t>第100章</t>
    <phoneticPr fontId="1" type="noConversion"/>
  </si>
  <si>
    <t>照明设施</t>
    <phoneticPr fontId="1" type="noConversion"/>
  </si>
  <si>
    <t>1310-1</t>
    <phoneticPr fontId="1" type="noConversion"/>
  </si>
  <si>
    <t>照明灯具</t>
    <phoneticPr fontId="1" type="noConversion"/>
  </si>
  <si>
    <t>高压钠灯及混合照明灯具</t>
    <phoneticPr fontId="1" type="noConversion"/>
  </si>
  <si>
    <t>拆除、运输、储存</t>
    <phoneticPr fontId="1" type="noConversion"/>
  </si>
  <si>
    <t>-a</t>
    <phoneticPr fontId="1" type="noConversion"/>
  </si>
  <si>
    <t>-b</t>
    <phoneticPr fontId="1" type="noConversion"/>
  </si>
  <si>
    <t>1310-1-5</t>
    <phoneticPr fontId="1" type="noConversion"/>
  </si>
  <si>
    <t>单价</t>
    <phoneticPr fontId="1" type="noConversion"/>
  </si>
  <si>
    <t>第100章总价（结转至工程量清单汇总表）：</t>
    <phoneticPr fontId="1" type="noConversion"/>
  </si>
  <si>
    <t>102-5</t>
    <phoneticPr fontId="1" type="noConversion"/>
  </si>
  <si>
    <t>保通费</t>
    <phoneticPr fontId="1" type="noConversion"/>
  </si>
  <si>
    <t>第1300章总价（结转至工程量清单汇总表）：</t>
    <phoneticPr fontId="1" type="noConversion"/>
  </si>
  <si>
    <t>第1400章</t>
    <phoneticPr fontId="1" type="noConversion"/>
  </si>
  <si>
    <t>智能调光设备采购供应</t>
    <phoneticPr fontId="1" type="noConversion"/>
  </si>
  <si>
    <t>第1300章   智能调光设备采购供应</t>
    <phoneticPr fontId="1" type="noConversion"/>
  </si>
  <si>
    <t>设备安拆调试</t>
    <phoneticPr fontId="1" type="noConversion"/>
  </si>
  <si>
    <t>第1400章   设备安拆调试</t>
    <phoneticPr fontId="1" type="noConversion"/>
  </si>
  <si>
    <t>隧道主洞照明安装</t>
    <phoneticPr fontId="1" type="noConversion"/>
  </si>
  <si>
    <t>宜巴</t>
    <phoneticPr fontId="1" type="noConversion"/>
  </si>
  <si>
    <t>翻坝</t>
    <phoneticPr fontId="1" type="noConversion"/>
  </si>
  <si>
    <t>鄂西北</t>
    <phoneticPr fontId="1" type="noConversion"/>
  </si>
  <si>
    <t>宜昌</t>
    <phoneticPr fontId="1" type="noConversion"/>
  </si>
  <si>
    <t>宜巴</t>
    <phoneticPr fontId="1" type="noConversion"/>
  </si>
  <si>
    <t>180w黄</t>
    <phoneticPr fontId="1" type="noConversion"/>
  </si>
  <si>
    <t>180w白</t>
    <phoneticPr fontId="1" type="noConversion"/>
  </si>
  <si>
    <t>160w白</t>
    <phoneticPr fontId="1" type="noConversion"/>
  </si>
  <si>
    <t>80w白</t>
    <phoneticPr fontId="1" type="noConversion"/>
  </si>
  <si>
    <t>50w白</t>
    <phoneticPr fontId="1" type="noConversion"/>
  </si>
  <si>
    <t>120w引道灯</t>
    <phoneticPr fontId="1" type="noConversion"/>
  </si>
  <si>
    <t>翻坝</t>
    <phoneticPr fontId="1" type="noConversion"/>
  </si>
  <si>
    <t>鄂西北</t>
    <phoneticPr fontId="1" type="noConversion"/>
  </si>
  <si>
    <t>宜昌</t>
    <phoneticPr fontId="1" type="noConversion"/>
  </si>
  <si>
    <t>LED灯</t>
    <phoneticPr fontId="1" type="noConversion"/>
  </si>
  <si>
    <t>1410-1-1</t>
    <phoneticPr fontId="1" type="noConversion"/>
  </si>
  <si>
    <t>1410-1-4</t>
    <phoneticPr fontId="1" type="noConversion"/>
  </si>
  <si>
    <t>1410-1-5</t>
    <phoneticPr fontId="1" type="noConversion"/>
  </si>
  <si>
    <t>第1400章总价（结转至工程量清单汇总表）：</t>
    <phoneticPr fontId="1" type="noConversion"/>
  </si>
  <si>
    <r>
      <t>清单合计（∑1～</t>
    </r>
    <r>
      <rPr>
        <sz val="10"/>
        <rFont val="宋体"/>
        <family val="3"/>
        <charset val="134"/>
      </rPr>
      <t>3</t>
    </r>
    <r>
      <rPr>
        <sz val="10"/>
        <rFont val="宋体"/>
        <family val="3"/>
        <charset val="134"/>
      </rPr>
      <t>）</t>
    </r>
    <phoneticPr fontId="1" type="noConversion"/>
  </si>
  <si>
    <t>主要工作内容描述</t>
    <phoneticPr fontId="1" type="noConversion"/>
  </si>
  <si>
    <t>封路作业、灯具拆卸、车载检修平台使用、废弃灯具运输、存储、仓库管理、小型工器具等</t>
    <phoneticPr fontId="1" type="noConversion"/>
  </si>
  <si>
    <t>封路作业、设备运输至安装现场、安装外观检查、连接件安装、利用车载检修平台安装、线缆安装与接续、通电前检查等</t>
    <phoneticPr fontId="1" type="noConversion"/>
  </si>
  <si>
    <t>套</t>
    <phoneticPr fontId="1" type="noConversion"/>
  </si>
  <si>
    <t>（单灯）节点控制器</t>
    <phoneticPr fontId="1" type="noConversion"/>
  </si>
  <si>
    <t>-d</t>
    <phoneticPr fontId="1" type="noConversion"/>
  </si>
  <si>
    <t>洞外引道照明灯具安装</t>
    <phoneticPr fontId="1" type="noConversion"/>
  </si>
  <si>
    <t>-c</t>
    <phoneticPr fontId="1" type="noConversion"/>
  </si>
  <si>
    <t>-e</t>
    <phoneticPr fontId="1" type="noConversion"/>
  </si>
  <si>
    <t>智能调光控制柜
（含3电表、3终端控制器）</t>
    <phoneticPr fontId="1" type="noConversion"/>
  </si>
  <si>
    <t>智能调光控制柜
（含3电表、3回路控制器）</t>
    <phoneticPr fontId="1" type="noConversion"/>
  </si>
  <si>
    <t>智能调光控制柜
（含2电表、2终端控制器）</t>
    <phoneticPr fontId="1" type="noConversion"/>
  </si>
  <si>
    <t>智能调光控制柜
（含2电表、2回路控制器）</t>
    <phoneticPr fontId="1" type="noConversion"/>
  </si>
  <si>
    <t>主要设备参数及工作内容描述</t>
    <phoneticPr fontId="1" type="noConversion"/>
  </si>
  <si>
    <t>封路作业、设备运输至安装现场、安装外观检查、设备卸车、安装基座制装、防雨等部件安装、调光及供电线缆连接、通电前检查、设备网络配置、集中控制器配置等</t>
    <phoneticPr fontId="1" type="noConversion"/>
  </si>
  <si>
    <t>智能调光控制柜安装及
单点调试</t>
    <phoneticPr fontId="1" type="noConversion"/>
  </si>
  <si>
    <r>
      <t xml:space="preserve">2.9  </t>
    </r>
    <r>
      <rPr>
        <sz val="11"/>
        <rFont val="宋体"/>
        <family val="3"/>
        <charset val="134"/>
      </rPr>
      <t>承包人应考虑为完成本项目而发生的道路保通费用、相关车辆通行费用和与交通安全主管部门和地方部门的协调工作。投标人应将上述费用考虑到投标报价中，由投标人包干使用，招标人不另行支付。</t>
    </r>
    <phoneticPr fontId="1" type="noConversion"/>
  </si>
  <si>
    <t>金额（元）</t>
    <phoneticPr fontId="1" type="noConversion"/>
  </si>
  <si>
    <r>
      <t xml:space="preserve">2.8  </t>
    </r>
    <r>
      <rPr>
        <sz val="11"/>
        <rFont val="宋体"/>
        <family val="3"/>
        <charset val="134"/>
      </rPr>
      <t>承包人应配合招标人进行相应竣工文件、资料等编制，投标人应将上述费用及相关工作内容考虑到投标报价中，由投标人包干使用，招标人不另行支付。</t>
    </r>
    <phoneticPr fontId="1" type="noConversion"/>
  </si>
  <si>
    <r>
      <t xml:space="preserve">2.3   </t>
    </r>
    <r>
      <rPr>
        <sz val="11"/>
        <rFont val="宋体"/>
        <family val="3"/>
        <charset val="134"/>
      </rPr>
      <t>工程量清单中已列出的清单子目中，投标人没有填入单价或价格的，其费用视为已分摊在工程量清单中其他相关子目的单价或价格之中。承包人必须按发包人指令完成工程量清单中已列出而投标人未填入单价或价格的清单子目，但不能得到结算与支付。</t>
    </r>
    <phoneticPr fontId="1" type="noConversion"/>
  </si>
  <si>
    <r>
      <t xml:space="preserve">2.6  </t>
    </r>
    <r>
      <rPr>
        <sz val="11"/>
        <rFont val="宋体"/>
        <family val="3"/>
        <charset val="134"/>
      </rPr>
      <t>安全生产费用以最高投标限价合计金额的</t>
    </r>
    <r>
      <rPr>
        <sz val="11"/>
        <rFont val="Times New Roman"/>
        <family val="1"/>
      </rPr>
      <t>1.5%</t>
    </r>
    <r>
      <rPr>
        <sz val="11"/>
        <rFont val="宋体"/>
        <family val="3"/>
        <charset val="134"/>
      </rPr>
      <t>计以固定金额形式计入工程量清单支付子目</t>
    </r>
    <r>
      <rPr>
        <sz val="11"/>
        <rFont val="Times New Roman"/>
        <family val="1"/>
      </rPr>
      <t>102-3</t>
    </r>
    <r>
      <rPr>
        <sz val="11"/>
        <rFont val="宋体"/>
        <family val="3"/>
        <charset val="134"/>
      </rPr>
      <t>中。第</t>
    </r>
    <r>
      <rPr>
        <sz val="11"/>
        <rFont val="Times New Roman"/>
        <family val="1"/>
      </rPr>
      <t>102-3</t>
    </r>
    <r>
      <rPr>
        <sz val="11"/>
        <rFont val="宋体"/>
        <family val="3"/>
        <charset val="134"/>
      </rPr>
      <t>小节所发生的施工安全生产费用，应用于施工安全防护用具及设施的采购和更新、安全施工措施的落实、安全生产条件的改善，不得挪作他用。施工安全设施费及与此有关的一切作业经发包人，对工程安全生产情况审查批准后，以总额计量。如承包人在此基础上增加安全生产费用以满足项目施工需要，则承包人应在本项目工程量清单其他相关子目的单价或总额价中予以考虑，发包人不再另行支付。</t>
    </r>
    <phoneticPr fontId="1" type="noConversion"/>
  </si>
  <si>
    <t>品牌</t>
    <phoneticPr fontId="1" type="noConversion"/>
  </si>
  <si>
    <t>设备的采购、运输至工地现场。含货物包装、运输、仓储管理、验收检测、保险等全部费用
主要设备参数：每个回路控制器4个回路，单个回路能够负载不少于200盏或1000米，0—10V调光，整个机箱防护等级不低于IP54</t>
    <phoneticPr fontId="1" type="noConversion"/>
  </si>
  <si>
    <t>设备的采购、运输至指定灯具生产厂商。含货物包装、运输、仓储管理、验收检测、保险等全部费用
主要设备参数：防护等级不低于IP67；输入电压AC220V；RS485接口波特率9600/4800/2400；调光控制类型	0-10V（PWM/0-5V生产调整）；计量精度1；内置继电器。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</si>
</sst>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40" x14ac:knownFonts="1">
    <font>
      <sz val="11"/>
      <color theme="1"/>
      <name val="宋体"/>
      <family val="2"/>
      <charset val="134"/>
      <scheme val="minor"/>
    </font>
    <font>
      <sz val="9"/>
      <name val="宋体"/>
      <family val="2"/>
      <charset val="134"/>
      <scheme val="minor"/>
    </font>
    <font>
      <sz val="11"/>
      <color theme="1"/>
      <name val="宋体"/>
      <family val="3"/>
      <charset val="134"/>
      <scheme val="minor"/>
    </font>
    <font>
      <sz val="10"/>
      <color theme="1"/>
      <name val="宋体"/>
      <family val="3"/>
      <charset val="134"/>
    </font>
    <font>
      <sz val="10"/>
      <name val="Helv"/>
      <family val="2"/>
    </font>
    <font>
      <sz val="14"/>
      <name val="黑体"/>
      <family val="3"/>
      <charset val="134"/>
    </font>
    <font>
      <sz val="12"/>
      <name val="宋体"/>
      <family val="3"/>
      <charset val="134"/>
    </font>
    <font>
      <sz val="11"/>
      <name val="Times New Roman"/>
      <family val="1"/>
    </font>
    <font>
      <sz val="11"/>
      <name val="宋体"/>
      <family val="3"/>
      <charset val="134"/>
    </font>
    <font>
      <sz val="11"/>
      <color indexed="8"/>
      <name val="宋体"/>
      <family val="3"/>
      <charset val="134"/>
    </font>
    <font>
      <sz val="11"/>
      <color indexed="9"/>
      <name val="宋体"/>
      <family val="3"/>
      <charset val="134"/>
    </font>
    <font>
      <sz val="11"/>
      <color indexed="49"/>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b/>
      <sz val="18"/>
      <color indexed="56"/>
      <name val="宋体"/>
      <family val="3"/>
      <charset val="134"/>
    </font>
    <font>
      <sz val="11"/>
      <color indexed="20"/>
      <name val="宋体"/>
      <family val="3"/>
      <charset val="134"/>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b/>
      <sz val="18"/>
      <name val="黑体"/>
      <family val="3"/>
      <charset val="134"/>
    </font>
    <font>
      <sz val="18"/>
      <name val="Helv"/>
      <family val="2"/>
    </font>
    <font>
      <b/>
      <sz val="10"/>
      <name val="宋体"/>
      <family val="3"/>
      <charset val="134"/>
    </font>
    <font>
      <sz val="10"/>
      <name val="宋体"/>
      <family val="3"/>
      <charset val="134"/>
    </font>
    <font>
      <b/>
      <sz val="18"/>
      <color indexed="8"/>
      <name val="黑体"/>
      <family val="3"/>
      <charset val="134"/>
    </font>
    <font>
      <sz val="10"/>
      <name val="宋体"/>
      <family val="3"/>
      <charset val="134"/>
      <scheme val="minor"/>
    </font>
    <font>
      <sz val="10"/>
      <color theme="1"/>
      <name val="宋体"/>
      <family val="3"/>
      <charset val="134"/>
      <scheme val="minor"/>
    </font>
    <font>
      <b/>
      <sz val="10"/>
      <name val="宋体"/>
      <family val="3"/>
      <charset val="134"/>
    </font>
    <font>
      <sz val="10"/>
      <name val="宋体"/>
      <family val="3"/>
      <charset val="134"/>
    </font>
    <font>
      <b/>
      <sz val="10"/>
      <color rgb="FF000000"/>
      <name val="宋体"/>
      <family val="3"/>
      <charset val="134"/>
      <scheme val="minor"/>
    </font>
    <font>
      <sz val="10"/>
      <color rgb="FF000000"/>
      <name val="宋体"/>
      <family val="3"/>
      <charset val="134"/>
    </font>
    <font>
      <b/>
      <sz val="10"/>
      <color rgb="FF000000"/>
      <name val="宋体"/>
      <family val="3"/>
      <charset val="134"/>
    </font>
    <font>
      <sz val="12"/>
      <name val="宋体"/>
      <family val="3"/>
      <charset val="134"/>
    </font>
  </fonts>
  <fills count="29">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22"/>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19"/>
        <bgColor indexed="64"/>
      </patternFill>
    </fill>
    <fill>
      <patternFill patternType="solid">
        <fgColor indexed="54"/>
        <bgColor indexed="64"/>
      </patternFill>
    </fill>
    <fill>
      <patternFill patternType="solid">
        <fgColor indexed="26"/>
        <bgColor indexed="64"/>
      </patternFill>
    </fill>
    <fill>
      <patternFill patternType="solid">
        <fgColor theme="0" tint="-4.9989318521683403E-2"/>
        <bgColor indexed="64"/>
      </patternFill>
    </fill>
    <fill>
      <patternFill patternType="solid">
        <fgColor theme="0"/>
        <bgColor indexed="64"/>
      </patternFill>
    </fill>
    <fill>
      <patternFill patternType="solid">
        <fgColor rgb="FF00B0F0"/>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s>
  <cellStyleXfs count="111">
    <xf numFmtId="0" fontId="0" fillId="0" borderId="0">
      <alignment vertical="center"/>
    </xf>
    <xf numFmtId="0" fontId="4" fillId="0" borderId="0"/>
    <xf numFmtId="0" fontId="6" fillId="0" borderId="0"/>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0" fillId="13"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1" fillId="15"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0" borderId="6" applyNumberFormat="0" applyFill="0" applyAlignment="0" applyProtection="0">
      <alignment vertical="center"/>
    </xf>
    <xf numFmtId="0" fontId="19" fillId="12" borderId="7" applyNumberFormat="0" applyAlignment="0" applyProtection="0">
      <alignment vertical="center"/>
    </xf>
    <xf numFmtId="0" fontId="20" fillId="17" borderId="8" applyNumberForma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21" borderId="0" applyNumberFormat="0" applyBorder="0" applyAlignment="0" applyProtection="0">
      <alignment vertical="center"/>
    </xf>
    <xf numFmtId="0" fontId="24" fillId="22" borderId="0" applyNumberFormat="0" applyBorder="0" applyAlignment="0" applyProtection="0">
      <alignment vertical="center"/>
    </xf>
    <xf numFmtId="0" fontId="25" fillId="12" borderId="10" applyNumberFormat="0" applyAlignment="0" applyProtection="0">
      <alignment vertical="center"/>
    </xf>
    <xf numFmtId="0" fontId="26" fillId="7" borderId="7" applyNumberFormat="0" applyAlignment="0" applyProtection="0">
      <alignment vertical="center"/>
    </xf>
    <xf numFmtId="0" fontId="11" fillId="15"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15" borderId="0" applyNumberFormat="0" applyBorder="0" applyAlignment="0" applyProtection="0">
      <alignment vertical="center"/>
    </xf>
    <xf numFmtId="0" fontId="11" fillId="21" borderId="0" applyNumberFormat="0" applyBorder="0" applyAlignment="0" applyProtection="0">
      <alignment vertical="center"/>
    </xf>
    <xf numFmtId="0" fontId="6" fillId="25" borderId="11" applyNumberFormat="0" applyFont="0" applyAlignment="0" applyProtection="0">
      <alignment vertical="center"/>
    </xf>
    <xf numFmtId="0" fontId="6" fillId="25" borderId="11" applyNumberFormat="0" applyFont="0" applyAlignment="0" applyProtection="0">
      <alignment vertical="center"/>
    </xf>
  </cellStyleXfs>
  <cellXfs count="80">
    <xf numFmtId="0" fontId="0" fillId="0" borderId="0" xfId="0">
      <alignment vertical="center"/>
    </xf>
    <xf numFmtId="0" fontId="2" fillId="0" borderId="0" xfId="0" applyFont="1">
      <alignment vertical="center"/>
    </xf>
    <xf numFmtId="0" fontId="3" fillId="0" borderId="0" xfId="0" applyFont="1">
      <alignment vertical="center"/>
    </xf>
    <xf numFmtId="0" fontId="5" fillId="0" borderId="0" xfId="1" applyFont="1" applyFill="1" applyBorder="1" applyAlignment="1">
      <alignment horizontal="center" vertical="center" wrapText="1"/>
    </xf>
    <xf numFmtId="0" fontId="6" fillId="0" borderId="0" xfId="2" applyAlignment="1">
      <alignment vertical="center"/>
    </xf>
    <xf numFmtId="0" fontId="7" fillId="0" borderId="0" xfId="1" applyFont="1" applyBorder="1" applyAlignment="1">
      <alignment horizontal="justify" vertical="center"/>
    </xf>
    <xf numFmtId="0" fontId="29" fillId="0" borderId="12" xfId="2" applyFont="1" applyBorder="1" applyAlignment="1">
      <alignment horizontal="center" vertical="center"/>
    </xf>
    <xf numFmtId="0" fontId="29" fillId="0" borderId="13" xfId="2" applyFont="1" applyBorder="1" applyAlignment="1">
      <alignment horizontal="center" vertical="center"/>
    </xf>
    <xf numFmtId="0" fontId="30" fillId="0" borderId="14" xfId="2" applyFont="1" applyBorder="1" applyAlignment="1">
      <alignment horizontal="center" vertical="center" wrapText="1"/>
    </xf>
    <xf numFmtId="0" fontId="30" fillId="0" borderId="15" xfId="2" applyFont="1" applyBorder="1" applyAlignment="1">
      <alignment horizontal="center" vertical="center"/>
    </xf>
    <xf numFmtId="0" fontId="30" fillId="0" borderId="16" xfId="2" applyFont="1" applyBorder="1" applyAlignment="1">
      <alignment horizontal="center" vertical="center"/>
    </xf>
    <xf numFmtId="0" fontId="30" fillId="0" borderId="17" xfId="2" applyFont="1" applyBorder="1" applyAlignment="1">
      <alignment horizontal="center" vertical="center" wrapText="1"/>
    </xf>
    <xf numFmtId="176" fontId="6" fillId="0" borderId="0" xfId="2" applyNumberFormat="1" applyAlignment="1">
      <alignment vertical="center"/>
    </xf>
    <xf numFmtId="0" fontId="30" fillId="0" borderId="18" xfId="2" applyFont="1" applyBorder="1" applyAlignment="1">
      <alignment horizontal="center" vertical="center"/>
    </xf>
    <xf numFmtId="0" fontId="30" fillId="0" borderId="20" xfId="2" applyFont="1" applyBorder="1" applyAlignment="1">
      <alignment horizontal="center" vertical="center" wrapText="1"/>
    </xf>
    <xf numFmtId="0" fontId="6" fillId="0" borderId="0" xfId="2" applyAlignment="1">
      <alignment vertical="top"/>
    </xf>
    <xf numFmtId="0" fontId="2" fillId="0" borderId="0" xfId="0" applyFont="1" applyAlignment="1">
      <alignment horizontal="center" vertical="center"/>
    </xf>
    <xf numFmtId="49" fontId="32" fillId="27" borderId="1" xfId="0" applyNumberFormat="1" applyFont="1" applyFill="1" applyBorder="1" applyAlignment="1">
      <alignment horizontal="center" vertical="center" wrapText="1"/>
    </xf>
    <xf numFmtId="0" fontId="33" fillId="0" borderId="1" xfId="0" applyFont="1" applyBorder="1">
      <alignment vertical="center"/>
    </xf>
    <xf numFmtId="49" fontId="32" fillId="26" borderId="1" xfId="0" applyNumberFormat="1" applyFont="1" applyFill="1" applyBorder="1" applyAlignment="1">
      <alignment horizontal="center" vertical="center" wrapText="1"/>
    </xf>
    <xf numFmtId="0" fontId="30" fillId="0" borderId="21" xfId="78" applyFont="1" applyBorder="1" applyAlignment="1">
      <alignment vertical="center" wrapText="1"/>
    </xf>
    <xf numFmtId="0" fontId="36" fillId="0" borderId="1" xfId="0" applyFont="1" applyBorder="1" applyAlignment="1">
      <alignment horizontal="center" vertical="center"/>
    </xf>
    <xf numFmtId="0" fontId="35" fillId="0" borderId="16" xfId="2" applyFont="1" applyBorder="1" applyAlignment="1">
      <alignment horizontal="center" vertical="center"/>
    </xf>
    <xf numFmtId="49" fontId="32" fillId="26" borderId="22" xfId="0" applyNumberFormat="1" applyFont="1" applyFill="1" applyBorder="1" applyAlignment="1">
      <alignment vertical="center" wrapText="1"/>
    </xf>
    <xf numFmtId="49" fontId="32" fillId="26" borderId="24" xfId="0" applyNumberFormat="1" applyFont="1" applyFill="1" applyBorder="1" applyAlignment="1">
      <alignment vertical="center" wrapText="1"/>
    </xf>
    <xf numFmtId="49" fontId="32" fillId="27" borderId="1" xfId="0" applyNumberFormat="1" applyFont="1" applyFill="1" applyBorder="1" applyAlignment="1">
      <alignment horizontal="right" vertical="center" wrapText="1"/>
    </xf>
    <xf numFmtId="0" fontId="30" fillId="0" borderId="21" xfId="78" applyFont="1" applyBorder="1" applyAlignment="1">
      <alignment horizontal="center" vertical="center" wrapText="1"/>
    </xf>
    <xf numFmtId="0" fontId="33" fillId="0" borderId="1" xfId="0" applyFont="1" applyBorder="1" applyAlignment="1">
      <alignment horizontal="center" vertical="center"/>
    </xf>
    <xf numFmtId="0" fontId="37" fillId="0" borderId="2" xfId="0" quotePrefix="1" applyFont="1" applyBorder="1" applyAlignment="1">
      <alignment horizontal="center" vertical="center"/>
    </xf>
    <xf numFmtId="0" fontId="37" fillId="0" borderId="2" xfId="0" applyFont="1" applyBorder="1" applyAlignment="1">
      <alignment horizontal="right" vertical="center"/>
    </xf>
    <xf numFmtId="0" fontId="3" fillId="0" borderId="1" xfId="0" applyFont="1" applyBorder="1" applyAlignment="1">
      <alignment horizontal="center" vertical="center"/>
    </xf>
    <xf numFmtId="0" fontId="3" fillId="0" borderId="1" xfId="0" applyNumberFormat="1" applyFont="1" applyBorder="1">
      <alignment vertical="center"/>
    </xf>
    <xf numFmtId="0" fontId="37" fillId="0" borderId="1" xfId="0" quotePrefix="1" applyFont="1" applyBorder="1" applyAlignment="1">
      <alignment horizontal="center" vertical="center"/>
    </xf>
    <xf numFmtId="0" fontId="37" fillId="0" borderId="1" xfId="0" applyFont="1" applyBorder="1" applyAlignment="1">
      <alignment horizontal="right" vertical="center"/>
    </xf>
    <xf numFmtId="0" fontId="0" fillId="0" borderId="1" xfId="0" applyBorder="1">
      <alignment vertical="center"/>
    </xf>
    <xf numFmtId="0" fontId="37" fillId="26" borderId="2" xfId="0" applyFont="1" applyFill="1" applyBorder="1" applyAlignment="1">
      <alignment horizontal="center" vertical="center"/>
    </xf>
    <xf numFmtId="0" fontId="37" fillId="26" borderId="2" xfId="0" applyFont="1" applyFill="1" applyBorder="1" applyAlignment="1">
      <alignment vertical="center"/>
    </xf>
    <xf numFmtId="0" fontId="37" fillId="26" borderId="1" xfId="0" applyFont="1" applyFill="1" applyBorder="1" applyAlignment="1">
      <alignment horizontal="center" vertical="center"/>
    </xf>
    <xf numFmtId="0" fontId="37" fillId="26" borderId="1" xfId="0" applyFont="1" applyFill="1" applyBorder="1" applyAlignment="1">
      <alignment horizontal="left" vertical="center"/>
    </xf>
    <xf numFmtId="0" fontId="3" fillId="26" borderId="1" xfId="0" applyNumberFormat="1" applyFont="1" applyFill="1" applyBorder="1">
      <alignment vertical="center"/>
    </xf>
    <xf numFmtId="0" fontId="37" fillId="0" borderId="2" xfId="0" applyFont="1" applyBorder="1" applyAlignment="1">
      <alignment horizontal="center" vertical="center"/>
    </xf>
    <xf numFmtId="0" fontId="36" fillId="0" borderId="2" xfId="0" applyFont="1" applyBorder="1" applyAlignment="1">
      <alignment horizontal="center" vertical="center"/>
    </xf>
    <xf numFmtId="0" fontId="37" fillId="0" borderId="22" xfId="0" applyFont="1" applyBorder="1" applyAlignment="1">
      <alignment horizontal="center" vertical="center"/>
    </xf>
    <xf numFmtId="0" fontId="37" fillId="0" borderId="1" xfId="0" applyFont="1" applyBorder="1" applyAlignment="1">
      <alignment horizontal="right" vertical="center" wrapText="1"/>
    </xf>
    <xf numFmtId="0" fontId="38" fillId="26" borderId="2" xfId="0" applyFont="1" applyFill="1" applyBorder="1" applyAlignment="1">
      <alignment horizontal="center" vertical="center"/>
    </xf>
    <xf numFmtId="0" fontId="38" fillId="26" borderId="2" xfId="0" applyFont="1" applyFill="1" applyBorder="1" applyAlignment="1">
      <alignment vertical="center"/>
    </xf>
    <xf numFmtId="177" fontId="30" fillId="0" borderId="16" xfId="2" applyNumberFormat="1" applyFont="1" applyBorder="1" applyAlignment="1">
      <alignment horizontal="right" vertical="center"/>
    </xf>
    <xf numFmtId="177" fontId="30" fillId="0" borderId="19" xfId="2" applyNumberFormat="1" applyFont="1" applyBorder="1" applyAlignment="1">
      <alignment horizontal="right" vertical="center"/>
    </xf>
    <xf numFmtId="0" fontId="33" fillId="28" borderId="1" xfId="0" applyFont="1" applyFill="1" applyBorder="1">
      <alignment vertical="center"/>
    </xf>
    <xf numFmtId="0" fontId="3" fillId="28" borderId="1" xfId="0" applyFont="1" applyFill="1" applyBorder="1" applyAlignment="1">
      <alignment horizontal="center" vertical="center"/>
    </xf>
    <xf numFmtId="0" fontId="37" fillId="0" borderId="25" xfId="0" applyFont="1" applyBorder="1" applyAlignment="1">
      <alignment horizontal="center" vertical="center"/>
    </xf>
    <xf numFmtId="0" fontId="3" fillId="0" borderId="16" xfId="0" applyFont="1" applyBorder="1" applyAlignment="1">
      <alignment horizontal="center" vertical="center"/>
    </xf>
    <xf numFmtId="0" fontId="0" fillId="0" borderId="16" xfId="0" applyBorder="1">
      <alignment vertical="center"/>
    </xf>
    <xf numFmtId="0" fontId="0" fillId="0" borderId="16" xfId="0" applyBorder="1" applyAlignment="1">
      <alignment vertical="center" wrapText="1"/>
    </xf>
    <xf numFmtId="0" fontId="37" fillId="26" borderId="16" xfId="0" applyFont="1" applyFill="1" applyBorder="1" applyAlignment="1">
      <alignment horizontal="center" vertical="center"/>
    </xf>
    <xf numFmtId="0" fontId="37" fillId="0" borderId="1" xfId="0" applyFont="1" applyBorder="1" applyAlignment="1">
      <alignment vertical="center" wrapText="1"/>
    </xf>
    <xf numFmtId="0" fontId="39" fillId="0" borderId="0" xfId="2" applyFont="1" applyAlignment="1">
      <alignment horizontal="center" vertical="center"/>
    </xf>
    <xf numFmtId="0" fontId="34" fillId="0" borderId="13" xfId="2" applyFont="1" applyBorder="1" applyAlignment="1">
      <alignment horizontal="center" vertical="center"/>
    </xf>
    <xf numFmtId="0" fontId="38" fillId="26" borderId="25" xfId="0" applyFont="1" applyFill="1" applyBorder="1" applyAlignment="1">
      <alignment vertical="center"/>
    </xf>
    <xf numFmtId="0" fontId="37" fillId="26" borderId="25" xfId="0" applyFont="1" applyFill="1" applyBorder="1" applyAlignment="1">
      <alignment vertical="center"/>
    </xf>
    <xf numFmtId="0" fontId="37" fillId="26" borderId="22" xfId="0" applyFont="1" applyFill="1" applyBorder="1" applyAlignment="1">
      <alignment horizontal="left" vertical="center"/>
    </xf>
    <xf numFmtId="0" fontId="37" fillId="28" borderId="1" xfId="0" applyFont="1" applyFill="1" applyBorder="1" applyAlignment="1">
      <alignment vertical="center" wrapText="1"/>
    </xf>
    <xf numFmtId="0" fontId="30" fillId="0" borderId="19" xfId="2" applyFont="1" applyBorder="1" applyAlignment="1">
      <alignment horizontal="left" vertical="center" wrapText="1"/>
    </xf>
    <xf numFmtId="0" fontId="27" fillId="0" borderId="0" xfId="2" applyFont="1" applyAlignment="1">
      <alignment horizontal="center" vertical="center"/>
    </xf>
    <xf numFmtId="0" fontId="28" fillId="0" borderId="0" xfId="2" applyFont="1" applyAlignment="1">
      <alignment vertical="center"/>
    </xf>
    <xf numFmtId="0" fontId="35" fillId="0" borderId="16" xfId="2" applyFont="1" applyBorder="1" applyAlignment="1">
      <alignment horizontal="left" vertical="center" wrapText="1"/>
    </xf>
    <xf numFmtId="0" fontId="30" fillId="0" borderId="16" xfId="2" applyFont="1" applyBorder="1" applyAlignment="1">
      <alignment horizontal="left" vertical="center" wrapText="1"/>
    </xf>
    <xf numFmtId="0" fontId="31" fillId="0" borderId="0" xfId="0" applyFont="1" applyAlignment="1">
      <alignment horizontal="center" vertical="center"/>
    </xf>
    <xf numFmtId="0" fontId="34" fillId="0" borderId="1" xfId="0" applyFont="1" applyBorder="1" applyAlignment="1">
      <alignment horizontal="center" vertical="center" wrapText="1"/>
    </xf>
    <xf numFmtId="0" fontId="3" fillId="0" borderId="0" xfId="0" applyFont="1" applyBorder="1" applyAlignment="1">
      <alignment horizontal="center" vertical="center"/>
    </xf>
    <xf numFmtId="49" fontId="32" fillId="26" borderId="23" xfId="0" applyNumberFormat="1" applyFont="1" applyFill="1" applyBorder="1" applyAlignment="1">
      <alignment horizontal="center" vertical="center" wrapText="1"/>
    </xf>
    <xf numFmtId="0" fontId="27" fillId="0" borderId="0" xfId="2" applyFont="1" applyBorder="1" applyAlignment="1">
      <alignment horizontal="center" vertical="center"/>
    </xf>
    <xf numFmtId="0" fontId="3" fillId="0" borderId="0" xfId="0" applyFont="1" applyBorder="1" applyAlignment="1">
      <alignment horizontal="right" vertical="center"/>
    </xf>
    <xf numFmtId="0" fontId="37" fillId="26" borderId="22" xfId="0" applyFont="1" applyFill="1" applyBorder="1" applyAlignment="1">
      <alignment horizontal="center" vertical="center"/>
    </xf>
    <xf numFmtId="0" fontId="37" fillId="26" borderId="23" xfId="0" applyFont="1" applyFill="1" applyBorder="1" applyAlignment="1">
      <alignment horizontal="center" vertical="center"/>
    </xf>
    <xf numFmtId="0" fontId="37" fillId="26" borderId="24" xfId="0" applyFont="1" applyFill="1" applyBorder="1" applyAlignment="1">
      <alignment horizontal="center" vertical="center"/>
    </xf>
    <xf numFmtId="0" fontId="3" fillId="26" borderId="22" xfId="0" applyFont="1" applyFill="1" applyBorder="1" applyAlignment="1">
      <alignment horizontal="center" vertical="center"/>
    </xf>
    <xf numFmtId="0" fontId="3" fillId="26" borderId="23" xfId="0" applyFont="1" applyFill="1" applyBorder="1" applyAlignment="1">
      <alignment horizontal="center" vertical="center"/>
    </xf>
    <xf numFmtId="0" fontId="3" fillId="26" borderId="24" xfId="0" applyFont="1" applyFill="1" applyBorder="1" applyAlignment="1">
      <alignment horizontal="center" vertical="center"/>
    </xf>
    <xf numFmtId="0" fontId="34" fillId="0" borderId="16" xfId="0" applyFont="1" applyBorder="1" applyAlignment="1">
      <alignment horizontal="center" vertical="center" wrapText="1"/>
    </xf>
  </cellXfs>
  <cellStyles count="111">
    <cellStyle name="20% - 强调文字颜色 1 2" xfId="3" xr:uid="{00000000-0005-0000-0000-000000000000}"/>
    <cellStyle name="20% - 强调文字颜色 1 2 2" xfId="4" xr:uid="{00000000-0005-0000-0000-000001000000}"/>
    <cellStyle name="20% - 强调文字颜色 1 2_咸宁西招标工程量清单1117" xfId="5" xr:uid="{00000000-0005-0000-0000-000002000000}"/>
    <cellStyle name="20% - 强调文字颜色 2 2" xfId="6" xr:uid="{00000000-0005-0000-0000-000003000000}"/>
    <cellStyle name="20% - 强调文字颜色 2 2 2" xfId="7" xr:uid="{00000000-0005-0000-0000-000004000000}"/>
    <cellStyle name="20% - 强调文字颜色 2 2_咸宁西招标工程量清单1117" xfId="8" xr:uid="{00000000-0005-0000-0000-000005000000}"/>
    <cellStyle name="20% - 强调文字颜色 3 2" xfId="9" xr:uid="{00000000-0005-0000-0000-000006000000}"/>
    <cellStyle name="20% - 强调文字颜色 3 2 2" xfId="10" xr:uid="{00000000-0005-0000-0000-000007000000}"/>
    <cellStyle name="20% - 强调文字颜色 3 2_咸宁西招标工程量清单1117" xfId="11" xr:uid="{00000000-0005-0000-0000-000008000000}"/>
    <cellStyle name="20% - 强调文字颜色 4 2" xfId="12" xr:uid="{00000000-0005-0000-0000-000009000000}"/>
    <cellStyle name="20% - 强调文字颜色 4 2 2" xfId="13" xr:uid="{00000000-0005-0000-0000-00000A000000}"/>
    <cellStyle name="20% - 强调文字颜色 4 2_咸宁西招标工程量清单1117" xfId="14" xr:uid="{00000000-0005-0000-0000-00000B000000}"/>
    <cellStyle name="20% - 强调文字颜色 5 2" xfId="15" xr:uid="{00000000-0005-0000-0000-00000C000000}"/>
    <cellStyle name="20% - 强调文字颜色 5 2 2" xfId="16" xr:uid="{00000000-0005-0000-0000-00000D000000}"/>
    <cellStyle name="20% - 强调文字颜色 5 2_咸宁西招标工程量清单1117" xfId="17" xr:uid="{00000000-0005-0000-0000-00000E000000}"/>
    <cellStyle name="20% - 强调文字颜色 6 2" xfId="18" xr:uid="{00000000-0005-0000-0000-00000F000000}"/>
    <cellStyle name="20% - 强调文字颜色 6 2 2" xfId="19" xr:uid="{00000000-0005-0000-0000-000010000000}"/>
    <cellStyle name="20% - 强调文字颜色 6 2_咸宁西招标工程量清单1117" xfId="20" xr:uid="{00000000-0005-0000-0000-000011000000}"/>
    <cellStyle name="20% - 着色 1" xfId="21" xr:uid="{00000000-0005-0000-0000-000012000000}"/>
    <cellStyle name="20% - 着色 2" xfId="22" xr:uid="{00000000-0005-0000-0000-000013000000}"/>
    <cellStyle name="20% - 着色 3" xfId="23" xr:uid="{00000000-0005-0000-0000-000014000000}"/>
    <cellStyle name="20% - 着色 4" xfId="24" xr:uid="{00000000-0005-0000-0000-000015000000}"/>
    <cellStyle name="20% - 着色 5" xfId="25" xr:uid="{00000000-0005-0000-0000-000016000000}"/>
    <cellStyle name="20% - 着色 6" xfId="26" xr:uid="{00000000-0005-0000-0000-000017000000}"/>
    <cellStyle name="40% - 强调文字颜色 1 2" xfId="27" xr:uid="{00000000-0005-0000-0000-000018000000}"/>
    <cellStyle name="40% - 强调文字颜色 1 2 2" xfId="28" xr:uid="{00000000-0005-0000-0000-000019000000}"/>
    <cellStyle name="40% - 强调文字颜色 1 2_咸宁西招标工程量清单1117" xfId="29" xr:uid="{00000000-0005-0000-0000-00001A000000}"/>
    <cellStyle name="40% - 强调文字颜色 2 2" xfId="30" xr:uid="{00000000-0005-0000-0000-00001B000000}"/>
    <cellStyle name="40% - 强调文字颜色 2 2 2" xfId="31" xr:uid="{00000000-0005-0000-0000-00001C000000}"/>
    <cellStyle name="40% - 强调文字颜色 2 2_咸宁西招标工程量清单1117" xfId="32" xr:uid="{00000000-0005-0000-0000-00001D000000}"/>
    <cellStyle name="40% - 强调文字颜色 3 2" xfId="33" xr:uid="{00000000-0005-0000-0000-00001E000000}"/>
    <cellStyle name="40% - 强调文字颜色 3 2 2" xfId="34" xr:uid="{00000000-0005-0000-0000-00001F000000}"/>
    <cellStyle name="40% - 强调文字颜色 3 2_咸宁西招标工程量清单1117" xfId="35" xr:uid="{00000000-0005-0000-0000-000020000000}"/>
    <cellStyle name="40% - 强调文字颜色 4 2" xfId="36" xr:uid="{00000000-0005-0000-0000-000021000000}"/>
    <cellStyle name="40% - 强调文字颜色 4 2 2" xfId="37" xr:uid="{00000000-0005-0000-0000-000022000000}"/>
    <cellStyle name="40% - 强调文字颜色 4 2_咸宁西招标工程量清单1117" xfId="38" xr:uid="{00000000-0005-0000-0000-000023000000}"/>
    <cellStyle name="40% - 强调文字颜色 5 2" xfId="39" xr:uid="{00000000-0005-0000-0000-000024000000}"/>
    <cellStyle name="40% - 强调文字颜色 5 2 2" xfId="40" xr:uid="{00000000-0005-0000-0000-000025000000}"/>
    <cellStyle name="40% - 强调文字颜色 5 2_咸宁西招标工程量清单1117" xfId="41" xr:uid="{00000000-0005-0000-0000-000026000000}"/>
    <cellStyle name="40% - 强调文字颜色 6 2" xfId="42" xr:uid="{00000000-0005-0000-0000-000027000000}"/>
    <cellStyle name="40% - 强调文字颜色 6 2 2" xfId="43" xr:uid="{00000000-0005-0000-0000-000028000000}"/>
    <cellStyle name="40% - 强调文字颜色 6 2_咸宁西招标工程量清单1117" xfId="44" xr:uid="{00000000-0005-0000-0000-000029000000}"/>
    <cellStyle name="40% - 着色 1" xfId="45" xr:uid="{00000000-0005-0000-0000-00002A000000}"/>
    <cellStyle name="40% - 着色 2" xfId="46" xr:uid="{00000000-0005-0000-0000-00002B000000}"/>
    <cellStyle name="40% - 着色 3" xfId="47" xr:uid="{00000000-0005-0000-0000-00002C000000}"/>
    <cellStyle name="40% - 着色 4" xfId="48" xr:uid="{00000000-0005-0000-0000-00002D000000}"/>
    <cellStyle name="40% - 着色 5" xfId="49" xr:uid="{00000000-0005-0000-0000-00002E000000}"/>
    <cellStyle name="40% - 着色 6" xfId="50" xr:uid="{00000000-0005-0000-0000-00002F000000}"/>
    <cellStyle name="60% - 强调文字颜色 1 2" xfId="51" xr:uid="{00000000-0005-0000-0000-000030000000}"/>
    <cellStyle name="60% - 强调文字颜色 2 2" xfId="52" xr:uid="{00000000-0005-0000-0000-000031000000}"/>
    <cellStyle name="60% - 强调文字颜色 3 2" xfId="53" xr:uid="{00000000-0005-0000-0000-000032000000}"/>
    <cellStyle name="60% - 强调文字颜色 4 2" xfId="54" xr:uid="{00000000-0005-0000-0000-000033000000}"/>
    <cellStyle name="60% - 强调文字颜色 5 2" xfId="55" xr:uid="{00000000-0005-0000-0000-000034000000}"/>
    <cellStyle name="60% - 强调文字颜色 6 2" xfId="56" xr:uid="{00000000-0005-0000-0000-000035000000}"/>
    <cellStyle name="60% - 着色 1" xfId="57" xr:uid="{00000000-0005-0000-0000-000036000000}"/>
    <cellStyle name="60% - 着色 2" xfId="58" xr:uid="{00000000-0005-0000-0000-000037000000}"/>
    <cellStyle name="60% - 着色 3" xfId="59" xr:uid="{00000000-0005-0000-0000-000038000000}"/>
    <cellStyle name="60% - 着色 4" xfId="60" xr:uid="{00000000-0005-0000-0000-000039000000}"/>
    <cellStyle name="60% - 着色 5" xfId="61" xr:uid="{00000000-0005-0000-0000-00003A000000}"/>
    <cellStyle name="60% - 着色 6" xfId="62" xr:uid="{00000000-0005-0000-0000-00003B000000}"/>
    <cellStyle name="标题 1 2" xfId="63" xr:uid="{00000000-0005-0000-0000-00003C000000}"/>
    <cellStyle name="标题 2 2" xfId="64" xr:uid="{00000000-0005-0000-0000-00003D000000}"/>
    <cellStyle name="标题 3 2" xfId="65" xr:uid="{00000000-0005-0000-0000-00003E000000}"/>
    <cellStyle name="标题 4 2" xfId="66" xr:uid="{00000000-0005-0000-0000-00003F000000}"/>
    <cellStyle name="标题 5" xfId="67" xr:uid="{00000000-0005-0000-0000-000040000000}"/>
    <cellStyle name="差 2" xfId="68" xr:uid="{00000000-0005-0000-0000-000041000000}"/>
    <cellStyle name="差_咸宁西招标工程量清单1117" xfId="69" xr:uid="{00000000-0005-0000-0000-000042000000}"/>
    <cellStyle name="常规" xfId="0" builtinId="0"/>
    <cellStyle name="常规 2" xfId="2" xr:uid="{00000000-0005-0000-0000-000044000000}"/>
    <cellStyle name="常规 2 2" xfId="70" xr:uid="{00000000-0005-0000-0000-000045000000}"/>
    <cellStyle name="常规 2 2 2" xfId="71" xr:uid="{00000000-0005-0000-0000-000046000000}"/>
    <cellStyle name="常规 2 2 2 2" xfId="72" xr:uid="{00000000-0005-0000-0000-000047000000}"/>
    <cellStyle name="常规 2 2 2_咸宁西招标工程量清单1117" xfId="73" xr:uid="{00000000-0005-0000-0000-000048000000}"/>
    <cellStyle name="常规 2 2 3" xfId="74" xr:uid="{00000000-0005-0000-0000-000049000000}"/>
    <cellStyle name="常规 2 2 4" xfId="75" xr:uid="{00000000-0005-0000-0000-00004A000000}"/>
    <cellStyle name="常规 2 2_咸宁西招标工程量清单1117" xfId="76" xr:uid="{00000000-0005-0000-0000-00004B000000}"/>
    <cellStyle name="常规 2 3" xfId="77" xr:uid="{00000000-0005-0000-0000-00004C000000}"/>
    <cellStyle name="常规 3" xfId="78" xr:uid="{00000000-0005-0000-0000-00004D000000}"/>
    <cellStyle name="常规 3 2" xfId="79" xr:uid="{00000000-0005-0000-0000-00004E000000}"/>
    <cellStyle name="常规 3 3" xfId="80" xr:uid="{00000000-0005-0000-0000-00004F000000}"/>
    <cellStyle name="常规 3_咸宁西招标工程量清单1117" xfId="81" xr:uid="{00000000-0005-0000-0000-000050000000}"/>
    <cellStyle name="常规 4" xfId="82" xr:uid="{00000000-0005-0000-0000-000051000000}"/>
    <cellStyle name="常规 4 2" xfId="83" xr:uid="{00000000-0005-0000-0000-000052000000}"/>
    <cellStyle name="常规 4 3" xfId="84" xr:uid="{00000000-0005-0000-0000-000053000000}"/>
    <cellStyle name="常规 4_咸宁西招标工程量清单1117" xfId="85" xr:uid="{00000000-0005-0000-0000-000054000000}"/>
    <cellStyle name="常规_牛头山隧道施工工程量清单（第三号补遗出版）" xfId="1" xr:uid="{00000000-0005-0000-0000-000055000000}"/>
    <cellStyle name="好 2" xfId="86" xr:uid="{00000000-0005-0000-0000-000056000000}"/>
    <cellStyle name="好_咸宁西招标工程量清单1117" xfId="87" xr:uid="{00000000-0005-0000-0000-000057000000}"/>
    <cellStyle name="汇总 2" xfId="88" xr:uid="{00000000-0005-0000-0000-000058000000}"/>
    <cellStyle name="计算 2" xfId="89" xr:uid="{00000000-0005-0000-0000-000059000000}"/>
    <cellStyle name="检查单元格 2" xfId="90" xr:uid="{00000000-0005-0000-0000-00005A000000}"/>
    <cellStyle name="解释性文本 2" xfId="91" xr:uid="{00000000-0005-0000-0000-00005B000000}"/>
    <cellStyle name="警告文本 2" xfId="92" xr:uid="{00000000-0005-0000-0000-00005C000000}"/>
    <cellStyle name="链接单元格 2" xfId="93" xr:uid="{00000000-0005-0000-0000-00005D000000}"/>
    <cellStyle name="强调文字颜色 1 2" xfId="94" xr:uid="{00000000-0005-0000-0000-00005E000000}"/>
    <cellStyle name="强调文字颜色 2 2" xfId="95" xr:uid="{00000000-0005-0000-0000-00005F000000}"/>
    <cellStyle name="强调文字颜色 3 2" xfId="96" xr:uid="{00000000-0005-0000-0000-000060000000}"/>
    <cellStyle name="强调文字颜色 4 2" xfId="97" xr:uid="{00000000-0005-0000-0000-000061000000}"/>
    <cellStyle name="强调文字颜色 5 2" xfId="98" xr:uid="{00000000-0005-0000-0000-000062000000}"/>
    <cellStyle name="强调文字颜色 6 2" xfId="99" xr:uid="{00000000-0005-0000-0000-000063000000}"/>
    <cellStyle name="适中 2" xfId="100" xr:uid="{00000000-0005-0000-0000-000064000000}"/>
    <cellStyle name="输出 2" xfId="101" xr:uid="{00000000-0005-0000-0000-000065000000}"/>
    <cellStyle name="输入 2" xfId="102" xr:uid="{00000000-0005-0000-0000-000066000000}"/>
    <cellStyle name="着色 1" xfId="103" xr:uid="{00000000-0005-0000-0000-000067000000}"/>
    <cellStyle name="着色 2" xfId="104" xr:uid="{00000000-0005-0000-0000-000068000000}"/>
    <cellStyle name="着色 3" xfId="105" xr:uid="{00000000-0005-0000-0000-000069000000}"/>
    <cellStyle name="着色 4" xfId="106" xr:uid="{00000000-0005-0000-0000-00006A000000}"/>
    <cellStyle name="着色 5" xfId="107" xr:uid="{00000000-0005-0000-0000-00006B000000}"/>
    <cellStyle name="着色 6" xfId="108" xr:uid="{00000000-0005-0000-0000-00006C000000}"/>
    <cellStyle name="注释 2" xfId="109" xr:uid="{00000000-0005-0000-0000-00006D000000}"/>
    <cellStyle name="注释 2 2" xfId="110" xr:uid="{00000000-0005-0000-0000-00006E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3"/>
  <sheetViews>
    <sheetView topLeftCell="A19" workbookViewId="0">
      <selection activeCell="A13" sqref="A13"/>
    </sheetView>
  </sheetViews>
  <sheetFormatPr defaultColWidth="9.6640625" defaultRowHeight="15.6" x14ac:dyDescent="0.25"/>
  <cols>
    <col min="1" max="1" width="90.44140625" style="4" customWidth="1"/>
    <col min="2" max="256" width="9.6640625" style="4"/>
    <col min="257" max="257" width="89.44140625" style="4" customWidth="1"/>
    <col min="258" max="512" width="9.6640625" style="4"/>
    <col min="513" max="513" width="89.44140625" style="4" customWidth="1"/>
    <col min="514" max="768" width="9.6640625" style="4"/>
    <col min="769" max="769" width="89.44140625" style="4" customWidth="1"/>
    <col min="770" max="1024" width="9.6640625" style="4"/>
    <col min="1025" max="1025" width="89.44140625" style="4" customWidth="1"/>
    <col min="1026" max="1280" width="9.6640625" style="4"/>
    <col min="1281" max="1281" width="89.44140625" style="4" customWidth="1"/>
    <col min="1282" max="1536" width="9.6640625" style="4"/>
    <col min="1537" max="1537" width="89.44140625" style="4" customWidth="1"/>
    <col min="1538" max="1792" width="9.6640625" style="4"/>
    <col min="1793" max="1793" width="89.44140625" style="4" customWidth="1"/>
    <col min="1794" max="2048" width="9.6640625" style="4"/>
    <col min="2049" max="2049" width="89.44140625" style="4" customWidth="1"/>
    <col min="2050" max="2304" width="9.6640625" style="4"/>
    <col min="2305" max="2305" width="89.44140625" style="4" customWidth="1"/>
    <col min="2306" max="2560" width="9.6640625" style="4"/>
    <col min="2561" max="2561" width="89.44140625" style="4" customWidth="1"/>
    <col min="2562" max="2816" width="9.6640625" style="4"/>
    <col min="2817" max="2817" width="89.44140625" style="4" customWidth="1"/>
    <col min="2818" max="3072" width="9.6640625" style="4"/>
    <col min="3073" max="3073" width="89.44140625" style="4" customWidth="1"/>
    <col min="3074" max="3328" width="9.6640625" style="4"/>
    <col min="3329" max="3329" width="89.44140625" style="4" customWidth="1"/>
    <col min="3330" max="3584" width="9.6640625" style="4"/>
    <col min="3585" max="3585" width="89.44140625" style="4" customWidth="1"/>
    <col min="3586" max="3840" width="9.6640625" style="4"/>
    <col min="3841" max="3841" width="89.44140625" style="4" customWidth="1"/>
    <col min="3842" max="4096" width="9.6640625" style="4"/>
    <col min="4097" max="4097" width="89.44140625" style="4" customWidth="1"/>
    <col min="4098" max="4352" width="9.6640625" style="4"/>
    <col min="4353" max="4353" width="89.44140625" style="4" customWidth="1"/>
    <col min="4354" max="4608" width="9.6640625" style="4"/>
    <col min="4609" max="4609" width="89.44140625" style="4" customWidth="1"/>
    <col min="4610" max="4864" width="9.6640625" style="4"/>
    <col min="4865" max="4865" width="89.44140625" style="4" customWidth="1"/>
    <col min="4866" max="5120" width="9.6640625" style="4"/>
    <col min="5121" max="5121" width="89.44140625" style="4" customWidth="1"/>
    <col min="5122" max="5376" width="9.6640625" style="4"/>
    <col min="5377" max="5377" width="89.44140625" style="4" customWidth="1"/>
    <col min="5378" max="5632" width="9.6640625" style="4"/>
    <col min="5633" max="5633" width="89.44140625" style="4" customWidth="1"/>
    <col min="5634" max="5888" width="9.6640625" style="4"/>
    <col min="5889" max="5889" width="89.44140625" style="4" customWidth="1"/>
    <col min="5890" max="6144" width="9.6640625" style="4"/>
    <col min="6145" max="6145" width="89.44140625" style="4" customWidth="1"/>
    <col min="6146" max="6400" width="9.6640625" style="4"/>
    <col min="6401" max="6401" width="89.44140625" style="4" customWidth="1"/>
    <col min="6402" max="6656" width="9.6640625" style="4"/>
    <col min="6657" max="6657" width="89.44140625" style="4" customWidth="1"/>
    <col min="6658" max="6912" width="9.6640625" style="4"/>
    <col min="6913" max="6913" width="89.44140625" style="4" customWidth="1"/>
    <col min="6914" max="7168" width="9.6640625" style="4"/>
    <col min="7169" max="7169" width="89.44140625" style="4" customWidth="1"/>
    <col min="7170" max="7424" width="9.6640625" style="4"/>
    <col min="7425" max="7425" width="89.44140625" style="4" customWidth="1"/>
    <col min="7426" max="7680" width="9.6640625" style="4"/>
    <col min="7681" max="7681" width="89.44140625" style="4" customWidth="1"/>
    <col min="7682" max="7936" width="9.6640625" style="4"/>
    <col min="7937" max="7937" width="89.44140625" style="4" customWidth="1"/>
    <col min="7938" max="8192" width="9.6640625" style="4"/>
    <col min="8193" max="8193" width="89.44140625" style="4" customWidth="1"/>
    <col min="8194" max="8448" width="9.6640625" style="4"/>
    <col min="8449" max="8449" width="89.44140625" style="4" customWidth="1"/>
    <col min="8450" max="8704" width="9.6640625" style="4"/>
    <col min="8705" max="8705" width="89.44140625" style="4" customWidth="1"/>
    <col min="8706" max="8960" width="9.6640625" style="4"/>
    <col min="8961" max="8961" width="89.44140625" style="4" customWidth="1"/>
    <col min="8962" max="9216" width="9.6640625" style="4"/>
    <col min="9217" max="9217" width="89.44140625" style="4" customWidth="1"/>
    <col min="9218" max="9472" width="9.6640625" style="4"/>
    <col min="9473" max="9473" width="89.44140625" style="4" customWidth="1"/>
    <col min="9474" max="9728" width="9.6640625" style="4"/>
    <col min="9729" max="9729" width="89.44140625" style="4" customWidth="1"/>
    <col min="9730" max="9984" width="9.6640625" style="4"/>
    <col min="9985" max="9985" width="89.44140625" style="4" customWidth="1"/>
    <col min="9986" max="10240" width="9.6640625" style="4"/>
    <col min="10241" max="10241" width="89.44140625" style="4" customWidth="1"/>
    <col min="10242" max="10496" width="9.6640625" style="4"/>
    <col min="10497" max="10497" width="89.44140625" style="4" customWidth="1"/>
    <col min="10498" max="10752" width="9.6640625" style="4"/>
    <col min="10753" max="10753" width="89.44140625" style="4" customWidth="1"/>
    <col min="10754" max="11008" width="9.6640625" style="4"/>
    <col min="11009" max="11009" width="89.44140625" style="4" customWidth="1"/>
    <col min="11010" max="11264" width="9.6640625" style="4"/>
    <col min="11265" max="11265" width="89.44140625" style="4" customWidth="1"/>
    <col min="11266" max="11520" width="9.6640625" style="4"/>
    <col min="11521" max="11521" width="89.44140625" style="4" customWidth="1"/>
    <col min="11522" max="11776" width="9.6640625" style="4"/>
    <col min="11777" max="11777" width="89.44140625" style="4" customWidth="1"/>
    <col min="11778" max="12032" width="9.6640625" style="4"/>
    <col min="12033" max="12033" width="89.44140625" style="4" customWidth="1"/>
    <col min="12034" max="12288" width="9.6640625" style="4"/>
    <col min="12289" max="12289" width="89.44140625" style="4" customWidth="1"/>
    <col min="12290" max="12544" width="9.6640625" style="4"/>
    <col min="12545" max="12545" width="89.44140625" style="4" customWidth="1"/>
    <col min="12546" max="12800" width="9.6640625" style="4"/>
    <col min="12801" max="12801" width="89.44140625" style="4" customWidth="1"/>
    <col min="12802" max="13056" width="9.6640625" style="4"/>
    <col min="13057" max="13057" width="89.44140625" style="4" customWidth="1"/>
    <col min="13058" max="13312" width="9.6640625" style="4"/>
    <col min="13313" max="13313" width="89.44140625" style="4" customWidth="1"/>
    <col min="13314" max="13568" width="9.6640625" style="4"/>
    <col min="13569" max="13569" width="89.44140625" style="4" customWidth="1"/>
    <col min="13570" max="13824" width="9.6640625" style="4"/>
    <col min="13825" max="13825" width="89.44140625" style="4" customWidth="1"/>
    <col min="13826" max="14080" width="9.6640625" style="4"/>
    <col min="14081" max="14081" width="89.44140625" style="4" customWidth="1"/>
    <col min="14082" max="14336" width="9.6640625" style="4"/>
    <col min="14337" max="14337" width="89.44140625" style="4" customWidth="1"/>
    <col min="14338" max="14592" width="9.6640625" style="4"/>
    <col min="14593" max="14593" width="89.44140625" style="4" customWidth="1"/>
    <col min="14594" max="14848" width="9.6640625" style="4"/>
    <col min="14849" max="14849" width="89.44140625" style="4" customWidth="1"/>
    <col min="14850" max="15104" width="9.6640625" style="4"/>
    <col min="15105" max="15105" width="89.44140625" style="4" customWidth="1"/>
    <col min="15106" max="15360" width="9.6640625" style="4"/>
    <col min="15361" max="15361" width="89.44140625" style="4" customWidth="1"/>
    <col min="15362" max="15616" width="9.6640625" style="4"/>
    <col min="15617" max="15617" width="89.44140625" style="4" customWidth="1"/>
    <col min="15618" max="15872" width="9.6640625" style="4"/>
    <col min="15873" max="15873" width="89.44140625" style="4" customWidth="1"/>
    <col min="15874" max="16128" width="9.6640625" style="4"/>
    <col min="16129" max="16129" width="89.44140625" style="4" customWidth="1"/>
    <col min="16130" max="16384" width="9.6640625" style="4"/>
  </cols>
  <sheetData>
    <row r="1" spans="1:1" ht="17.399999999999999" x14ac:dyDescent="0.25">
      <c r="A1" s="3" t="s">
        <v>16</v>
      </c>
    </row>
    <row r="2" spans="1:1" ht="17.399999999999999" x14ac:dyDescent="0.25">
      <c r="A2" s="3" t="s">
        <v>17</v>
      </c>
    </row>
    <row r="3" spans="1:1" ht="47.25" customHeight="1" x14ac:dyDescent="0.25">
      <c r="A3" s="5" t="s">
        <v>18</v>
      </c>
    </row>
    <row r="4" spans="1:1" ht="35.25" customHeight="1" x14ac:dyDescent="0.25">
      <c r="A4" s="5" t="s">
        <v>19</v>
      </c>
    </row>
    <row r="5" spans="1:1" ht="61.5" customHeight="1" x14ac:dyDescent="0.25">
      <c r="A5" s="5" t="s">
        <v>20</v>
      </c>
    </row>
    <row r="6" spans="1:1" ht="42" customHeight="1" x14ac:dyDescent="0.25">
      <c r="A6" s="5" t="s">
        <v>21</v>
      </c>
    </row>
    <row r="7" spans="1:1" ht="43.5" customHeight="1" x14ac:dyDescent="0.25">
      <c r="A7" s="5" t="s">
        <v>22</v>
      </c>
    </row>
    <row r="8" spans="1:1" ht="41.25" customHeight="1" x14ac:dyDescent="0.25">
      <c r="A8" s="5" t="s">
        <v>23</v>
      </c>
    </row>
    <row r="9" spans="1:1" ht="40.5" customHeight="1" x14ac:dyDescent="0.25">
      <c r="A9" s="5" t="s">
        <v>24</v>
      </c>
    </row>
    <row r="10" spans="1:1" ht="48" customHeight="1" x14ac:dyDescent="0.25">
      <c r="A10" s="5" t="s">
        <v>48</v>
      </c>
    </row>
    <row r="11" spans="1:1" ht="17.399999999999999" x14ac:dyDescent="0.25">
      <c r="A11" s="3" t="s">
        <v>25</v>
      </c>
    </row>
    <row r="12" spans="1:1" ht="24.75" customHeight="1" x14ac:dyDescent="0.25">
      <c r="A12" s="5" t="s">
        <v>26</v>
      </c>
    </row>
    <row r="13" spans="1:1" ht="51" customHeight="1" x14ac:dyDescent="0.25">
      <c r="A13" s="5" t="s">
        <v>27</v>
      </c>
    </row>
    <row r="14" spans="1:1" ht="48.75" customHeight="1" x14ac:dyDescent="0.25">
      <c r="A14" s="5" t="s">
        <v>112</v>
      </c>
    </row>
    <row r="15" spans="1:1" ht="51" customHeight="1" x14ac:dyDescent="0.25">
      <c r="A15" s="5" t="s">
        <v>28</v>
      </c>
    </row>
    <row r="16" spans="1:1" ht="40.5" customHeight="1" x14ac:dyDescent="0.25">
      <c r="A16" s="5" t="s">
        <v>29</v>
      </c>
    </row>
    <row r="17" spans="1:1" ht="85.5" customHeight="1" x14ac:dyDescent="0.25">
      <c r="A17" s="5" t="s">
        <v>113</v>
      </c>
    </row>
    <row r="18" spans="1:1" ht="28.5" customHeight="1" x14ac:dyDescent="0.25">
      <c r="A18" s="5" t="s">
        <v>49</v>
      </c>
    </row>
    <row r="19" spans="1:1" ht="38.25" customHeight="1" x14ac:dyDescent="0.25">
      <c r="A19" s="5" t="s">
        <v>111</v>
      </c>
    </row>
    <row r="20" spans="1:1" ht="35.25" customHeight="1" x14ac:dyDescent="0.25">
      <c r="A20" s="5" t="s">
        <v>109</v>
      </c>
    </row>
    <row r="21" spans="1:1" ht="17.399999999999999" x14ac:dyDescent="0.25">
      <c r="A21" s="3" t="s">
        <v>30</v>
      </c>
    </row>
    <row r="22" spans="1:1" ht="37.5" customHeight="1" x14ac:dyDescent="0.25">
      <c r="A22" s="5" t="s">
        <v>31</v>
      </c>
    </row>
    <row r="23" spans="1:1" ht="36" customHeight="1" x14ac:dyDescent="0.25">
      <c r="A23" s="5" t="s">
        <v>32</v>
      </c>
    </row>
  </sheetData>
  <sheetProtection algorithmName="SHA-512" hashValue="a9nS8Yeu61DmtVrwGTfKx79cqEkEKC19YmCZnLnM/7BCLIxSCRPfci0Mnj90zQkYDVaxhRk2wBBUHPhEJArbbQ==" saltValue="HXxq4YdaINrVuG3rxwow4g==" spinCount="100000" sheet="1" objects="1" scenarios="1"/>
  <phoneticPr fontId="1" type="noConversion"/>
  <pageMargins left="0.7" right="0.7" top="0.75" bottom="0.75" header="0.3" footer="0.3"/>
  <pageSetup paperSize="9" orientation="portrait"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0"/>
  </sheetPr>
  <dimension ref="A1:G10"/>
  <sheetViews>
    <sheetView workbookViewId="0">
      <selection activeCell="A23" sqref="A23"/>
    </sheetView>
  </sheetViews>
  <sheetFormatPr defaultColWidth="9.6640625" defaultRowHeight="15.6" x14ac:dyDescent="0.25"/>
  <cols>
    <col min="1" max="1" width="12.6640625" style="4" customWidth="1"/>
    <col min="2" max="2" width="14" style="4" customWidth="1"/>
    <col min="3" max="3" width="27.109375" style="4" customWidth="1"/>
    <col min="4" max="4" width="21.33203125" style="4" customWidth="1"/>
    <col min="5" max="5" width="14.109375" style="4" customWidth="1"/>
    <col min="6" max="6" width="9.6640625" style="4"/>
    <col min="7" max="7" width="13.77734375" style="4" bestFit="1" customWidth="1"/>
    <col min="8" max="256" width="9.6640625" style="4"/>
    <col min="257" max="257" width="12.6640625" style="4" customWidth="1"/>
    <col min="258" max="258" width="14" style="4" customWidth="1"/>
    <col min="259" max="259" width="27.109375" style="4" customWidth="1"/>
    <col min="260" max="260" width="21.33203125" style="4" customWidth="1"/>
    <col min="261" max="261" width="14.109375" style="4" customWidth="1"/>
    <col min="262" max="262" width="9.6640625" style="4"/>
    <col min="263" max="263" width="13.77734375" style="4" bestFit="1" customWidth="1"/>
    <col min="264" max="512" width="9.6640625" style="4"/>
    <col min="513" max="513" width="12.6640625" style="4" customWidth="1"/>
    <col min="514" max="514" width="14" style="4" customWidth="1"/>
    <col min="515" max="515" width="27.109375" style="4" customWidth="1"/>
    <col min="516" max="516" width="21.33203125" style="4" customWidth="1"/>
    <col min="517" max="517" width="14.109375" style="4" customWidth="1"/>
    <col min="518" max="518" width="9.6640625" style="4"/>
    <col min="519" max="519" width="13.77734375" style="4" bestFit="1" customWidth="1"/>
    <col min="520" max="768" width="9.6640625" style="4"/>
    <col min="769" max="769" width="12.6640625" style="4" customWidth="1"/>
    <col min="770" max="770" width="14" style="4" customWidth="1"/>
    <col min="771" max="771" width="27.109375" style="4" customWidth="1"/>
    <col min="772" max="772" width="21.33203125" style="4" customWidth="1"/>
    <col min="773" max="773" width="14.109375" style="4" customWidth="1"/>
    <col min="774" max="774" width="9.6640625" style="4"/>
    <col min="775" max="775" width="13.77734375" style="4" bestFit="1" customWidth="1"/>
    <col min="776" max="1024" width="9.6640625" style="4"/>
    <col min="1025" max="1025" width="12.6640625" style="4" customWidth="1"/>
    <col min="1026" max="1026" width="14" style="4" customWidth="1"/>
    <col min="1027" max="1027" width="27.109375" style="4" customWidth="1"/>
    <col min="1028" max="1028" width="21.33203125" style="4" customWidth="1"/>
    <col min="1029" max="1029" width="14.109375" style="4" customWidth="1"/>
    <col min="1030" max="1030" width="9.6640625" style="4"/>
    <col min="1031" max="1031" width="13.77734375" style="4" bestFit="1" customWidth="1"/>
    <col min="1032" max="1280" width="9.6640625" style="4"/>
    <col min="1281" max="1281" width="12.6640625" style="4" customWidth="1"/>
    <col min="1282" max="1282" width="14" style="4" customWidth="1"/>
    <col min="1283" max="1283" width="27.109375" style="4" customWidth="1"/>
    <col min="1284" max="1284" width="21.33203125" style="4" customWidth="1"/>
    <col min="1285" max="1285" width="14.109375" style="4" customWidth="1"/>
    <col min="1286" max="1286" width="9.6640625" style="4"/>
    <col min="1287" max="1287" width="13.77734375" style="4" bestFit="1" customWidth="1"/>
    <col min="1288" max="1536" width="9.6640625" style="4"/>
    <col min="1537" max="1537" width="12.6640625" style="4" customWidth="1"/>
    <col min="1538" max="1538" width="14" style="4" customWidth="1"/>
    <col min="1539" max="1539" width="27.109375" style="4" customWidth="1"/>
    <col min="1540" max="1540" width="21.33203125" style="4" customWidth="1"/>
    <col min="1541" max="1541" width="14.109375" style="4" customWidth="1"/>
    <col min="1542" max="1542" width="9.6640625" style="4"/>
    <col min="1543" max="1543" width="13.77734375" style="4" bestFit="1" customWidth="1"/>
    <col min="1544" max="1792" width="9.6640625" style="4"/>
    <col min="1793" max="1793" width="12.6640625" style="4" customWidth="1"/>
    <col min="1794" max="1794" width="14" style="4" customWidth="1"/>
    <col min="1795" max="1795" width="27.109375" style="4" customWidth="1"/>
    <col min="1796" max="1796" width="21.33203125" style="4" customWidth="1"/>
    <col min="1797" max="1797" width="14.109375" style="4" customWidth="1"/>
    <col min="1798" max="1798" width="9.6640625" style="4"/>
    <col min="1799" max="1799" width="13.77734375" style="4" bestFit="1" customWidth="1"/>
    <col min="1800" max="2048" width="9.6640625" style="4"/>
    <col min="2049" max="2049" width="12.6640625" style="4" customWidth="1"/>
    <col min="2050" max="2050" width="14" style="4" customWidth="1"/>
    <col min="2051" max="2051" width="27.109375" style="4" customWidth="1"/>
    <col min="2052" max="2052" width="21.33203125" style="4" customWidth="1"/>
    <col min="2053" max="2053" width="14.109375" style="4" customWidth="1"/>
    <col min="2054" max="2054" width="9.6640625" style="4"/>
    <col min="2055" max="2055" width="13.77734375" style="4" bestFit="1" customWidth="1"/>
    <col min="2056" max="2304" width="9.6640625" style="4"/>
    <col min="2305" max="2305" width="12.6640625" style="4" customWidth="1"/>
    <col min="2306" max="2306" width="14" style="4" customWidth="1"/>
    <col min="2307" max="2307" width="27.109375" style="4" customWidth="1"/>
    <col min="2308" max="2308" width="21.33203125" style="4" customWidth="1"/>
    <col min="2309" max="2309" width="14.109375" style="4" customWidth="1"/>
    <col min="2310" max="2310" width="9.6640625" style="4"/>
    <col min="2311" max="2311" width="13.77734375" style="4" bestFit="1" customWidth="1"/>
    <col min="2312" max="2560" width="9.6640625" style="4"/>
    <col min="2561" max="2561" width="12.6640625" style="4" customWidth="1"/>
    <col min="2562" max="2562" width="14" style="4" customWidth="1"/>
    <col min="2563" max="2563" width="27.109375" style="4" customWidth="1"/>
    <col min="2564" max="2564" width="21.33203125" style="4" customWidth="1"/>
    <col min="2565" max="2565" width="14.109375" style="4" customWidth="1"/>
    <col min="2566" max="2566" width="9.6640625" style="4"/>
    <col min="2567" max="2567" width="13.77734375" style="4" bestFit="1" customWidth="1"/>
    <col min="2568" max="2816" width="9.6640625" style="4"/>
    <col min="2817" max="2817" width="12.6640625" style="4" customWidth="1"/>
    <col min="2818" max="2818" width="14" style="4" customWidth="1"/>
    <col min="2819" max="2819" width="27.109375" style="4" customWidth="1"/>
    <col min="2820" max="2820" width="21.33203125" style="4" customWidth="1"/>
    <col min="2821" max="2821" width="14.109375" style="4" customWidth="1"/>
    <col min="2822" max="2822" width="9.6640625" style="4"/>
    <col min="2823" max="2823" width="13.77734375" style="4" bestFit="1" customWidth="1"/>
    <col min="2824" max="3072" width="9.6640625" style="4"/>
    <col min="3073" max="3073" width="12.6640625" style="4" customWidth="1"/>
    <col min="3074" max="3074" width="14" style="4" customWidth="1"/>
    <col min="3075" max="3075" width="27.109375" style="4" customWidth="1"/>
    <col min="3076" max="3076" width="21.33203125" style="4" customWidth="1"/>
    <col min="3077" max="3077" width="14.109375" style="4" customWidth="1"/>
    <col min="3078" max="3078" width="9.6640625" style="4"/>
    <col min="3079" max="3079" width="13.77734375" style="4" bestFit="1" customWidth="1"/>
    <col min="3080" max="3328" width="9.6640625" style="4"/>
    <col min="3329" max="3329" width="12.6640625" style="4" customWidth="1"/>
    <col min="3330" max="3330" width="14" style="4" customWidth="1"/>
    <col min="3331" max="3331" width="27.109375" style="4" customWidth="1"/>
    <col min="3332" max="3332" width="21.33203125" style="4" customWidth="1"/>
    <col min="3333" max="3333" width="14.109375" style="4" customWidth="1"/>
    <col min="3334" max="3334" width="9.6640625" style="4"/>
    <col min="3335" max="3335" width="13.77734375" style="4" bestFit="1" customWidth="1"/>
    <col min="3336" max="3584" width="9.6640625" style="4"/>
    <col min="3585" max="3585" width="12.6640625" style="4" customWidth="1"/>
    <col min="3586" max="3586" width="14" style="4" customWidth="1"/>
    <col min="3587" max="3587" width="27.109375" style="4" customWidth="1"/>
    <col min="3588" max="3588" width="21.33203125" style="4" customWidth="1"/>
    <col min="3589" max="3589" width="14.109375" style="4" customWidth="1"/>
    <col min="3590" max="3590" width="9.6640625" style="4"/>
    <col min="3591" max="3591" width="13.77734375" style="4" bestFit="1" customWidth="1"/>
    <col min="3592" max="3840" width="9.6640625" style="4"/>
    <col min="3841" max="3841" width="12.6640625" style="4" customWidth="1"/>
    <col min="3842" max="3842" width="14" style="4" customWidth="1"/>
    <col min="3843" max="3843" width="27.109375" style="4" customWidth="1"/>
    <col min="3844" max="3844" width="21.33203125" style="4" customWidth="1"/>
    <col min="3845" max="3845" width="14.109375" style="4" customWidth="1"/>
    <col min="3846" max="3846" width="9.6640625" style="4"/>
    <col min="3847" max="3847" width="13.77734375" style="4" bestFit="1" customWidth="1"/>
    <col min="3848" max="4096" width="9.6640625" style="4"/>
    <col min="4097" max="4097" width="12.6640625" style="4" customWidth="1"/>
    <col min="4098" max="4098" width="14" style="4" customWidth="1"/>
    <col min="4099" max="4099" width="27.109375" style="4" customWidth="1"/>
    <col min="4100" max="4100" width="21.33203125" style="4" customWidth="1"/>
    <col min="4101" max="4101" width="14.109375" style="4" customWidth="1"/>
    <col min="4102" max="4102" width="9.6640625" style="4"/>
    <col min="4103" max="4103" width="13.77734375" style="4" bestFit="1" customWidth="1"/>
    <col min="4104" max="4352" width="9.6640625" style="4"/>
    <col min="4353" max="4353" width="12.6640625" style="4" customWidth="1"/>
    <col min="4354" max="4354" width="14" style="4" customWidth="1"/>
    <col min="4355" max="4355" width="27.109375" style="4" customWidth="1"/>
    <col min="4356" max="4356" width="21.33203125" style="4" customWidth="1"/>
    <col min="4357" max="4357" width="14.109375" style="4" customWidth="1"/>
    <col min="4358" max="4358" width="9.6640625" style="4"/>
    <col min="4359" max="4359" width="13.77734375" style="4" bestFit="1" customWidth="1"/>
    <col min="4360" max="4608" width="9.6640625" style="4"/>
    <col min="4609" max="4609" width="12.6640625" style="4" customWidth="1"/>
    <col min="4610" max="4610" width="14" style="4" customWidth="1"/>
    <col min="4611" max="4611" width="27.109375" style="4" customWidth="1"/>
    <col min="4612" max="4612" width="21.33203125" style="4" customWidth="1"/>
    <col min="4613" max="4613" width="14.109375" style="4" customWidth="1"/>
    <col min="4614" max="4614" width="9.6640625" style="4"/>
    <col min="4615" max="4615" width="13.77734375" style="4" bestFit="1" customWidth="1"/>
    <col min="4616" max="4864" width="9.6640625" style="4"/>
    <col min="4865" max="4865" width="12.6640625" style="4" customWidth="1"/>
    <col min="4866" max="4866" width="14" style="4" customWidth="1"/>
    <col min="4867" max="4867" width="27.109375" style="4" customWidth="1"/>
    <col min="4868" max="4868" width="21.33203125" style="4" customWidth="1"/>
    <col min="4869" max="4869" width="14.109375" style="4" customWidth="1"/>
    <col min="4870" max="4870" width="9.6640625" style="4"/>
    <col min="4871" max="4871" width="13.77734375" style="4" bestFit="1" customWidth="1"/>
    <col min="4872" max="5120" width="9.6640625" style="4"/>
    <col min="5121" max="5121" width="12.6640625" style="4" customWidth="1"/>
    <col min="5122" max="5122" width="14" style="4" customWidth="1"/>
    <col min="5123" max="5123" width="27.109375" style="4" customWidth="1"/>
    <col min="5124" max="5124" width="21.33203125" style="4" customWidth="1"/>
    <col min="5125" max="5125" width="14.109375" style="4" customWidth="1"/>
    <col min="5126" max="5126" width="9.6640625" style="4"/>
    <col min="5127" max="5127" width="13.77734375" style="4" bestFit="1" customWidth="1"/>
    <col min="5128" max="5376" width="9.6640625" style="4"/>
    <col min="5377" max="5377" width="12.6640625" style="4" customWidth="1"/>
    <col min="5378" max="5378" width="14" style="4" customWidth="1"/>
    <col min="5379" max="5379" width="27.109375" style="4" customWidth="1"/>
    <col min="5380" max="5380" width="21.33203125" style="4" customWidth="1"/>
    <col min="5381" max="5381" width="14.109375" style="4" customWidth="1"/>
    <col min="5382" max="5382" width="9.6640625" style="4"/>
    <col min="5383" max="5383" width="13.77734375" style="4" bestFit="1" customWidth="1"/>
    <col min="5384" max="5632" width="9.6640625" style="4"/>
    <col min="5633" max="5633" width="12.6640625" style="4" customWidth="1"/>
    <col min="5634" max="5634" width="14" style="4" customWidth="1"/>
    <col min="5635" max="5635" width="27.109375" style="4" customWidth="1"/>
    <col min="5636" max="5636" width="21.33203125" style="4" customWidth="1"/>
    <col min="5637" max="5637" width="14.109375" style="4" customWidth="1"/>
    <col min="5638" max="5638" width="9.6640625" style="4"/>
    <col min="5639" max="5639" width="13.77734375" style="4" bestFit="1" customWidth="1"/>
    <col min="5640" max="5888" width="9.6640625" style="4"/>
    <col min="5889" max="5889" width="12.6640625" style="4" customWidth="1"/>
    <col min="5890" max="5890" width="14" style="4" customWidth="1"/>
    <col min="5891" max="5891" width="27.109375" style="4" customWidth="1"/>
    <col min="5892" max="5892" width="21.33203125" style="4" customWidth="1"/>
    <col min="5893" max="5893" width="14.109375" style="4" customWidth="1"/>
    <col min="5894" max="5894" width="9.6640625" style="4"/>
    <col min="5895" max="5895" width="13.77734375" style="4" bestFit="1" customWidth="1"/>
    <col min="5896" max="6144" width="9.6640625" style="4"/>
    <col min="6145" max="6145" width="12.6640625" style="4" customWidth="1"/>
    <col min="6146" max="6146" width="14" style="4" customWidth="1"/>
    <col min="6147" max="6147" width="27.109375" style="4" customWidth="1"/>
    <col min="6148" max="6148" width="21.33203125" style="4" customWidth="1"/>
    <col min="6149" max="6149" width="14.109375" style="4" customWidth="1"/>
    <col min="6150" max="6150" width="9.6640625" style="4"/>
    <col min="6151" max="6151" width="13.77734375" style="4" bestFit="1" customWidth="1"/>
    <col min="6152" max="6400" width="9.6640625" style="4"/>
    <col min="6401" max="6401" width="12.6640625" style="4" customWidth="1"/>
    <col min="6402" max="6402" width="14" style="4" customWidth="1"/>
    <col min="6403" max="6403" width="27.109375" style="4" customWidth="1"/>
    <col min="6404" max="6404" width="21.33203125" style="4" customWidth="1"/>
    <col min="6405" max="6405" width="14.109375" style="4" customWidth="1"/>
    <col min="6406" max="6406" width="9.6640625" style="4"/>
    <col min="6407" max="6407" width="13.77734375" style="4" bestFit="1" customWidth="1"/>
    <col min="6408" max="6656" width="9.6640625" style="4"/>
    <col min="6657" max="6657" width="12.6640625" style="4" customWidth="1"/>
    <col min="6658" max="6658" width="14" style="4" customWidth="1"/>
    <col min="6659" max="6659" width="27.109375" style="4" customWidth="1"/>
    <col min="6660" max="6660" width="21.33203125" style="4" customWidth="1"/>
    <col min="6661" max="6661" width="14.109375" style="4" customWidth="1"/>
    <col min="6662" max="6662" width="9.6640625" style="4"/>
    <col min="6663" max="6663" width="13.77734375" style="4" bestFit="1" customWidth="1"/>
    <col min="6664" max="6912" width="9.6640625" style="4"/>
    <col min="6913" max="6913" width="12.6640625" style="4" customWidth="1"/>
    <col min="6914" max="6914" width="14" style="4" customWidth="1"/>
    <col min="6915" max="6915" width="27.109375" style="4" customWidth="1"/>
    <col min="6916" max="6916" width="21.33203125" style="4" customWidth="1"/>
    <col min="6917" max="6917" width="14.109375" style="4" customWidth="1"/>
    <col min="6918" max="6918" width="9.6640625" style="4"/>
    <col min="6919" max="6919" width="13.77734375" style="4" bestFit="1" customWidth="1"/>
    <col min="6920" max="7168" width="9.6640625" style="4"/>
    <col min="7169" max="7169" width="12.6640625" style="4" customWidth="1"/>
    <col min="7170" max="7170" width="14" style="4" customWidth="1"/>
    <col min="7171" max="7171" width="27.109375" style="4" customWidth="1"/>
    <col min="7172" max="7172" width="21.33203125" style="4" customWidth="1"/>
    <col min="7173" max="7173" width="14.109375" style="4" customWidth="1"/>
    <col min="7174" max="7174" width="9.6640625" style="4"/>
    <col min="7175" max="7175" width="13.77734375" style="4" bestFit="1" customWidth="1"/>
    <col min="7176" max="7424" width="9.6640625" style="4"/>
    <col min="7425" max="7425" width="12.6640625" style="4" customWidth="1"/>
    <col min="7426" max="7426" width="14" style="4" customWidth="1"/>
    <col min="7427" max="7427" width="27.109375" style="4" customWidth="1"/>
    <col min="7428" max="7428" width="21.33203125" style="4" customWidth="1"/>
    <col min="7429" max="7429" width="14.109375" style="4" customWidth="1"/>
    <col min="7430" max="7430" width="9.6640625" style="4"/>
    <col min="7431" max="7431" width="13.77734375" style="4" bestFit="1" customWidth="1"/>
    <col min="7432" max="7680" width="9.6640625" style="4"/>
    <col min="7681" max="7681" width="12.6640625" style="4" customWidth="1"/>
    <col min="7682" max="7682" width="14" style="4" customWidth="1"/>
    <col min="7683" max="7683" width="27.109375" style="4" customWidth="1"/>
    <col min="7684" max="7684" width="21.33203125" style="4" customWidth="1"/>
    <col min="7685" max="7685" width="14.109375" style="4" customWidth="1"/>
    <col min="7686" max="7686" width="9.6640625" style="4"/>
    <col min="7687" max="7687" width="13.77734375" style="4" bestFit="1" customWidth="1"/>
    <col min="7688" max="7936" width="9.6640625" style="4"/>
    <col min="7937" max="7937" width="12.6640625" style="4" customWidth="1"/>
    <col min="7938" max="7938" width="14" style="4" customWidth="1"/>
    <col min="7939" max="7939" width="27.109375" style="4" customWidth="1"/>
    <col min="7940" max="7940" width="21.33203125" style="4" customWidth="1"/>
    <col min="7941" max="7941" width="14.109375" style="4" customWidth="1"/>
    <col min="7942" max="7942" width="9.6640625" style="4"/>
    <col min="7943" max="7943" width="13.77734375" style="4" bestFit="1" customWidth="1"/>
    <col min="7944" max="8192" width="9.6640625" style="4"/>
    <col min="8193" max="8193" width="12.6640625" style="4" customWidth="1"/>
    <col min="8194" max="8194" width="14" style="4" customWidth="1"/>
    <col min="8195" max="8195" width="27.109375" style="4" customWidth="1"/>
    <col min="8196" max="8196" width="21.33203125" style="4" customWidth="1"/>
    <col min="8197" max="8197" width="14.109375" style="4" customWidth="1"/>
    <col min="8198" max="8198" width="9.6640625" style="4"/>
    <col min="8199" max="8199" width="13.77734375" style="4" bestFit="1" customWidth="1"/>
    <col min="8200" max="8448" width="9.6640625" style="4"/>
    <col min="8449" max="8449" width="12.6640625" style="4" customWidth="1"/>
    <col min="8450" max="8450" width="14" style="4" customWidth="1"/>
    <col min="8451" max="8451" width="27.109375" style="4" customWidth="1"/>
    <col min="8452" max="8452" width="21.33203125" style="4" customWidth="1"/>
    <col min="8453" max="8453" width="14.109375" style="4" customWidth="1"/>
    <col min="8454" max="8454" width="9.6640625" style="4"/>
    <col min="8455" max="8455" width="13.77734375" style="4" bestFit="1" customWidth="1"/>
    <col min="8456" max="8704" width="9.6640625" style="4"/>
    <col min="8705" max="8705" width="12.6640625" style="4" customWidth="1"/>
    <col min="8706" max="8706" width="14" style="4" customWidth="1"/>
    <col min="8707" max="8707" width="27.109375" style="4" customWidth="1"/>
    <col min="8708" max="8708" width="21.33203125" style="4" customWidth="1"/>
    <col min="8709" max="8709" width="14.109375" style="4" customWidth="1"/>
    <col min="8710" max="8710" width="9.6640625" style="4"/>
    <col min="8711" max="8711" width="13.77734375" style="4" bestFit="1" customWidth="1"/>
    <col min="8712" max="8960" width="9.6640625" style="4"/>
    <col min="8961" max="8961" width="12.6640625" style="4" customWidth="1"/>
    <col min="8962" max="8962" width="14" style="4" customWidth="1"/>
    <col min="8963" max="8963" width="27.109375" style="4" customWidth="1"/>
    <col min="8964" max="8964" width="21.33203125" style="4" customWidth="1"/>
    <col min="8965" max="8965" width="14.109375" style="4" customWidth="1"/>
    <col min="8966" max="8966" width="9.6640625" style="4"/>
    <col min="8967" max="8967" width="13.77734375" style="4" bestFit="1" customWidth="1"/>
    <col min="8968" max="9216" width="9.6640625" style="4"/>
    <col min="9217" max="9217" width="12.6640625" style="4" customWidth="1"/>
    <col min="9218" max="9218" width="14" style="4" customWidth="1"/>
    <col min="9219" max="9219" width="27.109375" style="4" customWidth="1"/>
    <col min="9220" max="9220" width="21.33203125" style="4" customWidth="1"/>
    <col min="9221" max="9221" width="14.109375" style="4" customWidth="1"/>
    <col min="9222" max="9222" width="9.6640625" style="4"/>
    <col min="9223" max="9223" width="13.77734375" style="4" bestFit="1" customWidth="1"/>
    <col min="9224" max="9472" width="9.6640625" style="4"/>
    <col min="9473" max="9473" width="12.6640625" style="4" customWidth="1"/>
    <col min="9474" max="9474" width="14" style="4" customWidth="1"/>
    <col min="9475" max="9475" width="27.109375" style="4" customWidth="1"/>
    <col min="9476" max="9476" width="21.33203125" style="4" customWidth="1"/>
    <col min="9477" max="9477" width="14.109375" style="4" customWidth="1"/>
    <col min="9478" max="9478" width="9.6640625" style="4"/>
    <col min="9479" max="9479" width="13.77734375" style="4" bestFit="1" customWidth="1"/>
    <col min="9480" max="9728" width="9.6640625" style="4"/>
    <col min="9729" max="9729" width="12.6640625" style="4" customWidth="1"/>
    <col min="9730" max="9730" width="14" style="4" customWidth="1"/>
    <col min="9731" max="9731" width="27.109375" style="4" customWidth="1"/>
    <col min="9732" max="9732" width="21.33203125" style="4" customWidth="1"/>
    <col min="9733" max="9733" width="14.109375" style="4" customWidth="1"/>
    <col min="9734" max="9734" width="9.6640625" style="4"/>
    <col min="9735" max="9735" width="13.77734375" style="4" bestFit="1" customWidth="1"/>
    <col min="9736" max="9984" width="9.6640625" style="4"/>
    <col min="9985" max="9985" width="12.6640625" style="4" customWidth="1"/>
    <col min="9986" max="9986" width="14" style="4" customWidth="1"/>
    <col min="9987" max="9987" width="27.109375" style="4" customWidth="1"/>
    <col min="9988" max="9988" width="21.33203125" style="4" customWidth="1"/>
    <col min="9989" max="9989" width="14.109375" style="4" customWidth="1"/>
    <col min="9990" max="9990" width="9.6640625" style="4"/>
    <col min="9991" max="9991" width="13.77734375" style="4" bestFit="1" customWidth="1"/>
    <col min="9992" max="10240" width="9.6640625" style="4"/>
    <col min="10241" max="10241" width="12.6640625" style="4" customWidth="1"/>
    <col min="10242" max="10242" width="14" style="4" customWidth="1"/>
    <col min="10243" max="10243" width="27.109375" style="4" customWidth="1"/>
    <col min="10244" max="10244" width="21.33203125" style="4" customWidth="1"/>
    <col min="10245" max="10245" width="14.109375" style="4" customWidth="1"/>
    <col min="10246" max="10246" width="9.6640625" style="4"/>
    <col min="10247" max="10247" width="13.77734375" style="4" bestFit="1" customWidth="1"/>
    <col min="10248" max="10496" width="9.6640625" style="4"/>
    <col min="10497" max="10497" width="12.6640625" style="4" customWidth="1"/>
    <col min="10498" max="10498" width="14" style="4" customWidth="1"/>
    <col min="10499" max="10499" width="27.109375" style="4" customWidth="1"/>
    <col min="10500" max="10500" width="21.33203125" style="4" customWidth="1"/>
    <col min="10501" max="10501" width="14.109375" style="4" customWidth="1"/>
    <col min="10502" max="10502" width="9.6640625" style="4"/>
    <col min="10503" max="10503" width="13.77734375" style="4" bestFit="1" customWidth="1"/>
    <col min="10504" max="10752" width="9.6640625" style="4"/>
    <col min="10753" max="10753" width="12.6640625" style="4" customWidth="1"/>
    <col min="10754" max="10754" width="14" style="4" customWidth="1"/>
    <col min="10755" max="10755" width="27.109375" style="4" customWidth="1"/>
    <col min="10756" max="10756" width="21.33203125" style="4" customWidth="1"/>
    <col min="10757" max="10757" width="14.109375" style="4" customWidth="1"/>
    <col min="10758" max="10758" width="9.6640625" style="4"/>
    <col min="10759" max="10759" width="13.77734375" style="4" bestFit="1" customWidth="1"/>
    <col min="10760" max="11008" width="9.6640625" style="4"/>
    <col min="11009" max="11009" width="12.6640625" style="4" customWidth="1"/>
    <col min="11010" max="11010" width="14" style="4" customWidth="1"/>
    <col min="11011" max="11011" width="27.109375" style="4" customWidth="1"/>
    <col min="11012" max="11012" width="21.33203125" style="4" customWidth="1"/>
    <col min="11013" max="11013" width="14.109375" style="4" customWidth="1"/>
    <col min="11014" max="11014" width="9.6640625" style="4"/>
    <col min="11015" max="11015" width="13.77734375" style="4" bestFit="1" customWidth="1"/>
    <col min="11016" max="11264" width="9.6640625" style="4"/>
    <col min="11265" max="11265" width="12.6640625" style="4" customWidth="1"/>
    <col min="11266" max="11266" width="14" style="4" customWidth="1"/>
    <col min="11267" max="11267" width="27.109375" style="4" customWidth="1"/>
    <col min="11268" max="11268" width="21.33203125" style="4" customWidth="1"/>
    <col min="11269" max="11269" width="14.109375" style="4" customWidth="1"/>
    <col min="11270" max="11270" width="9.6640625" style="4"/>
    <col min="11271" max="11271" width="13.77734375" style="4" bestFit="1" customWidth="1"/>
    <col min="11272" max="11520" width="9.6640625" style="4"/>
    <col min="11521" max="11521" width="12.6640625" style="4" customWidth="1"/>
    <col min="11522" max="11522" width="14" style="4" customWidth="1"/>
    <col min="11523" max="11523" width="27.109375" style="4" customWidth="1"/>
    <col min="11524" max="11524" width="21.33203125" style="4" customWidth="1"/>
    <col min="11525" max="11525" width="14.109375" style="4" customWidth="1"/>
    <col min="11526" max="11526" width="9.6640625" style="4"/>
    <col min="11527" max="11527" width="13.77734375" style="4" bestFit="1" customWidth="1"/>
    <col min="11528" max="11776" width="9.6640625" style="4"/>
    <col min="11777" max="11777" width="12.6640625" style="4" customWidth="1"/>
    <col min="11778" max="11778" width="14" style="4" customWidth="1"/>
    <col min="11779" max="11779" width="27.109375" style="4" customWidth="1"/>
    <col min="11780" max="11780" width="21.33203125" style="4" customWidth="1"/>
    <col min="11781" max="11781" width="14.109375" style="4" customWidth="1"/>
    <col min="11782" max="11782" width="9.6640625" style="4"/>
    <col min="11783" max="11783" width="13.77734375" style="4" bestFit="1" customWidth="1"/>
    <col min="11784" max="12032" width="9.6640625" style="4"/>
    <col min="12033" max="12033" width="12.6640625" style="4" customWidth="1"/>
    <col min="12034" max="12034" width="14" style="4" customWidth="1"/>
    <col min="12035" max="12035" width="27.109375" style="4" customWidth="1"/>
    <col min="12036" max="12036" width="21.33203125" style="4" customWidth="1"/>
    <col min="12037" max="12037" width="14.109375" style="4" customWidth="1"/>
    <col min="12038" max="12038" width="9.6640625" style="4"/>
    <col min="12039" max="12039" width="13.77734375" style="4" bestFit="1" customWidth="1"/>
    <col min="12040" max="12288" width="9.6640625" style="4"/>
    <col min="12289" max="12289" width="12.6640625" style="4" customWidth="1"/>
    <col min="12290" max="12290" width="14" style="4" customWidth="1"/>
    <col min="12291" max="12291" width="27.109375" style="4" customWidth="1"/>
    <col min="12292" max="12292" width="21.33203125" style="4" customWidth="1"/>
    <col min="12293" max="12293" width="14.109375" style="4" customWidth="1"/>
    <col min="12294" max="12294" width="9.6640625" style="4"/>
    <col min="12295" max="12295" width="13.77734375" style="4" bestFit="1" customWidth="1"/>
    <col min="12296" max="12544" width="9.6640625" style="4"/>
    <col min="12545" max="12545" width="12.6640625" style="4" customWidth="1"/>
    <col min="12546" max="12546" width="14" style="4" customWidth="1"/>
    <col min="12547" max="12547" width="27.109375" style="4" customWidth="1"/>
    <col min="12548" max="12548" width="21.33203125" style="4" customWidth="1"/>
    <col min="12549" max="12549" width="14.109375" style="4" customWidth="1"/>
    <col min="12550" max="12550" width="9.6640625" style="4"/>
    <col min="12551" max="12551" width="13.77734375" style="4" bestFit="1" customWidth="1"/>
    <col min="12552" max="12800" width="9.6640625" style="4"/>
    <col min="12801" max="12801" width="12.6640625" style="4" customWidth="1"/>
    <col min="12802" max="12802" width="14" style="4" customWidth="1"/>
    <col min="12803" max="12803" width="27.109375" style="4" customWidth="1"/>
    <col min="12804" max="12804" width="21.33203125" style="4" customWidth="1"/>
    <col min="12805" max="12805" width="14.109375" style="4" customWidth="1"/>
    <col min="12806" max="12806" width="9.6640625" style="4"/>
    <col min="12807" max="12807" width="13.77734375" style="4" bestFit="1" customWidth="1"/>
    <col min="12808" max="13056" width="9.6640625" style="4"/>
    <col min="13057" max="13057" width="12.6640625" style="4" customWidth="1"/>
    <col min="13058" max="13058" width="14" style="4" customWidth="1"/>
    <col min="13059" max="13059" width="27.109375" style="4" customWidth="1"/>
    <col min="13060" max="13060" width="21.33203125" style="4" customWidth="1"/>
    <col min="13061" max="13061" width="14.109375" style="4" customWidth="1"/>
    <col min="13062" max="13062" width="9.6640625" style="4"/>
    <col min="13063" max="13063" width="13.77734375" style="4" bestFit="1" customWidth="1"/>
    <col min="13064" max="13312" width="9.6640625" style="4"/>
    <col min="13313" max="13313" width="12.6640625" style="4" customWidth="1"/>
    <col min="13314" max="13314" width="14" style="4" customWidth="1"/>
    <col min="13315" max="13315" width="27.109375" style="4" customWidth="1"/>
    <col min="13316" max="13316" width="21.33203125" style="4" customWidth="1"/>
    <col min="13317" max="13317" width="14.109375" style="4" customWidth="1"/>
    <col min="13318" max="13318" width="9.6640625" style="4"/>
    <col min="13319" max="13319" width="13.77734375" style="4" bestFit="1" customWidth="1"/>
    <col min="13320" max="13568" width="9.6640625" style="4"/>
    <col min="13569" max="13569" width="12.6640625" style="4" customWidth="1"/>
    <col min="13570" max="13570" width="14" style="4" customWidth="1"/>
    <col min="13571" max="13571" width="27.109375" style="4" customWidth="1"/>
    <col min="13572" max="13572" width="21.33203125" style="4" customWidth="1"/>
    <col min="13573" max="13573" width="14.109375" style="4" customWidth="1"/>
    <col min="13574" max="13574" width="9.6640625" style="4"/>
    <col min="13575" max="13575" width="13.77734375" style="4" bestFit="1" customWidth="1"/>
    <col min="13576" max="13824" width="9.6640625" style="4"/>
    <col min="13825" max="13825" width="12.6640625" style="4" customWidth="1"/>
    <col min="13826" max="13826" width="14" style="4" customWidth="1"/>
    <col min="13827" max="13827" width="27.109375" style="4" customWidth="1"/>
    <col min="13828" max="13828" width="21.33203125" style="4" customWidth="1"/>
    <col min="13829" max="13829" width="14.109375" style="4" customWidth="1"/>
    <col min="13830" max="13830" width="9.6640625" style="4"/>
    <col min="13831" max="13831" width="13.77734375" style="4" bestFit="1" customWidth="1"/>
    <col min="13832" max="14080" width="9.6640625" style="4"/>
    <col min="14081" max="14081" width="12.6640625" style="4" customWidth="1"/>
    <col min="14082" max="14082" width="14" style="4" customWidth="1"/>
    <col min="14083" max="14083" width="27.109375" style="4" customWidth="1"/>
    <col min="14084" max="14084" width="21.33203125" style="4" customWidth="1"/>
    <col min="14085" max="14085" width="14.109375" style="4" customWidth="1"/>
    <col min="14086" max="14086" width="9.6640625" style="4"/>
    <col min="14087" max="14087" width="13.77734375" style="4" bestFit="1" customWidth="1"/>
    <col min="14088" max="14336" width="9.6640625" style="4"/>
    <col min="14337" max="14337" width="12.6640625" style="4" customWidth="1"/>
    <col min="14338" max="14338" width="14" style="4" customWidth="1"/>
    <col min="14339" max="14339" width="27.109375" style="4" customWidth="1"/>
    <col min="14340" max="14340" width="21.33203125" style="4" customWidth="1"/>
    <col min="14341" max="14341" width="14.109375" style="4" customWidth="1"/>
    <col min="14342" max="14342" width="9.6640625" style="4"/>
    <col min="14343" max="14343" width="13.77734375" style="4" bestFit="1" customWidth="1"/>
    <col min="14344" max="14592" width="9.6640625" style="4"/>
    <col min="14593" max="14593" width="12.6640625" style="4" customWidth="1"/>
    <col min="14594" max="14594" width="14" style="4" customWidth="1"/>
    <col min="14595" max="14595" width="27.109375" style="4" customWidth="1"/>
    <col min="14596" max="14596" width="21.33203125" style="4" customWidth="1"/>
    <col min="14597" max="14597" width="14.109375" style="4" customWidth="1"/>
    <col min="14598" max="14598" width="9.6640625" style="4"/>
    <col min="14599" max="14599" width="13.77734375" style="4" bestFit="1" customWidth="1"/>
    <col min="14600" max="14848" width="9.6640625" style="4"/>
    <col min="14849" max="14849" width="12.6640625" style="4" customWidth="1"/>
    <col min="14850" max="14850" width="14" style="4" customWidth="1"/>
    <col min="14851" max="14851" width="27.109375" style="4" customWidth="1"/>
    <col min="14852" max="14852" width="21.33203125" style="4" customWidth="1"/>
    <col min="14853" max="14853" width="14.109375" style="4" customWidth="1"/>
    <col min="14854" max="14854" width="9.6640625" style="4"/>
    <col min="14855" max="14855" width="13.77734375" style="4" bestFit="1" customWidth="1"/>
    <col min="14856" max="15104" width="9.6640625" style="4"/>
    <col min="15105" max="15105" width="12.6640625" style="4" customWidth="1"/>
    <col min="15106" max="15106" width="14" style="4" customWidth="1"/>
    <col min="15107" max="15107" width="27.109375" style="4" customWidth="1"/>
    <col min="15108" max="15108" width="21.33203125" style="4" customWidth="1"/>
    <col min="15109" max="15109" width="14.109375" style="4" customWidth="1"/>
    <col min="15110" max="15110" width="9.6640625" style="4"/>
    <col min="15111" max="15111" width="13.77734375" style="4" bestFit="1" customWidth="1"/>
    <col min="15112" max="15360" width="9.6640625" style="4"/>
    <col min="15361" max="15361" width="12.6640625" style="4" customWidth="1"/>
    <col min="15362" max="15362" width="14" style="4" customWidth="1"/>
    <col min="15363" max="15363" width="27.109375" style="4" customWidth="1"/>
    <col min="15364" max="15364" width="21.33203125" style="4" customWidth="1"/>
    <col min="15365" max="15365" width="14.109375" style="4" customWidth="1"/>
    <col min="15366" max="15366" width="9.6640625" style="4"/>
    <col min="15367" max="15367" width="13.77734375" style="4" bestFit="1" customWidth="1"/>
    <col min="15368" max="15616" width="9.6640625" style="4"/>
    <col min="15617" max="15617" width="12.6640625" style="4" customWidth="1"/>
    <col min="15618" max="15618" width="14" style="4" customWidth="1"/>
    <col min="15619" max="15619" width="27.109375" style="4" customWidth="1"/>
    <col min="15620" max="15620" width="21.33203125" style="4" customWidth="1"/>
    <col min="15621" max="15621" width="14.109375" style="4" customWidth="1"/>
    <col min="15622" max="15622" width="9.6640625" style="4"/>
    <col min="15623" max="15623" width="13.77734375" style="4" bestFit="1" customWidth="1"/>
    <col min="15624" max="15872" width="9.6640625" style="4"/>
    <col min="15873" max="15873" width="12.6640625" style="4" customWidth="1"/>
    <col min="15874" max="15874" width="14" style="4" customWidth="1"/>
    <col min="15875" max="15875" width="27.109375" style="4" customWidth="1"/>
    <col min="15876" max="15876" width="21.33203125" style="4" customWidth="1"/>
    <col min="15877" max="15877" width="14.109375" style="4" customWidth="1"/>
    <col min="15878" max="15878" width="9.6640625" style="4"/>
    <col min="15879" max="15879" width="13.77734375" style="4" bestFit="1" customWidth="1"/>
    <col min="15880" max="16128" width="9.6640625" style="4"/>
    <col min="16129" max="16129" width="12.6640625" style="4" customWidth="1"/>
    <col min="16130" max="16130" width="14" style="4" customWidth="1"/>
    <col min="16131" max="16131" width="27.109375" style="4" customWidth="1"/>
    <col min="16132" max="16132" width="21.33203125" style="4" customWidth="1"/>
    <col min="16133" max="16133" width="14.109375" style="4" customWidth="1"/>
    <col min="16134" max="16134" width="9.6640625" style="4"/>
    <col min="16135" max="16135" width="13.77734375" style="4" bestFit="1" customWidth="1"/>
    <col min="16136" max="16384" width="9.6640625" style="4"/>
  </cols>
  <sheetData>
    <row r="1" spans="1:7" ht="35.25" customHeight="1" thickBot="1" x14ac:dyDescent="0.3">
      <c r="A1" s="63" t="s">
        <v>33</v>
      </c>
      <c r="B1" s="63"/>
      <c r="C1" s="63"/>
      <c r="D1" s="63"/>
      <c r="E1" s="64"/>
    </row>
    <row r="2" spans="1:7" ht="34.5" customHeight="1" x14ac:dyDescent="0.25">
      <c r="A2" s="6" t="s">
        <v>34</v>
      </c>
      <c r="B2" s="7" t="s">
        <v>35</v>
      </c>
      <c r="C2" s="7" t="s">
        <v>36</v>
      </c>
      <c r="D2" s="57" t="s">
        <v>110</v>
      </c>
      <c r="E2" s="8" t="s">
        <v>37</v>
      </c>
    </row>
    <row r="3" spans="1:7" ht="34.5" customHeight="1" x14ac:dyDescent="0.25">
      <c r="A3" s="9">
        <v>1</v>
      </c>
      <c r="B3" s="22" t="s">
        <v>53</v>
      </c>
      <c r="C3" s="10" t="s">
        <v>38</v>
      </c>
      <c r="D3" s="46">
        <f>'100'!F8</f>
        <v>465000</v>
      </c>
      <c r="E3" s="11"/>
    </row>
    <row r="4" spans="1:7" ht="34.5" customHeight="1" x14ac:dyDescent="0.25">
      <c r="A4" s="9">
        <v>2</v>
      </c>
      <c r="B4" s="22" t="s">
        <v>52</v>
      </c>
      <c r="C4" s="22" t="s">
        <v>68</v>
      </c>
      <c r="D4" s="46">
        <f>'1300'!G12</f>
        <v>0</v>
      </c>
      <c r="E4" s="11"/>
    </row>
    <row r="5" spans="1:7" ht="34.5" customHeight="1" x14ac:dyDescent="0.25">
      <c r="A5" s="9">
        <v>3</v>
      </c>
      <c r="B5" s="22" t="s">
        <v>67</v>
      </c>
      <c r="C5" s="22" t="s">
        <v>70</v>
      </c>
      <c r="D5" s="46">
        <f>'1400'!J13</f>
        <v>0</v>
      </c>
      <c r="E5" s="11"/>
    </row>
    <row r="6" spans="1:7" ht="34.5" customHeight="1" x14ac:dyDescent="0.25">
      <c r="A6" s="9" t="s">
        <v>39</v>
      </c>
      <c r="B6" s="65" t="s">
        <v>92</v>
      </c>
      <c r="C6" s="66"/>
      <c r="D6" s="46">
        <f>D3+D4+D5</f>
        <v>465000</v>
      </c>
      <c r="E6" s="11"/>
      <c r="G6" s="12"/>
    </row>
    <row r="7" spans="1:7" ht="34.5" customHeight="1" x14ac:dyDescent="0.25">
      <c r="A7" s="9" t="s">
        <v>40</v>
      </c>
      <c r="B7" s="66" t="s">
        <v>41</v>
      </c>
      <c r="C7" s="66"/>
      <c r="D7" s="46">
        <v>0</v>
      </c>
      <c r="E7" s="11"/>
    </row>
    <row r="8" spans="1:7" ht="34.5" customHeight="1" x14ac:dyDescent="0.25">
      <c r="A8" s="9" t="s">
        <v>42</v>
      </c>
      <c r="B8" s="66" t="s">
        <v>43</v>
      </c>
      <c r="C8" s="66"/>
      <c r="D8" s="46">
        <f>D6-D7</f>
        <v>465000</v>
      </c>
      <c r="E8" s="11"/>
    </row>
    <row r="9" spans="1:7" ht="34.5" customHeight="1" x14ac:dyDescent="0.25">
      <c r="A9" s="9" t="s">
        <v>44</v>
      </c>
      <c r="B9" s="66" t="s">
        <v>45</v>
      </c>
      <c r="C9" s="66"/>
      <c r="D9" s="46">
        <v>0</v>
      </c>
      <c r="E9" s="11"/>
      <c r="G9" s="56"/>
    </row>
    <row r="10" spans="1:7" ht="34.5" customHeight="1" thickBot="1" x14ac:dyDescent="0.3">
      <c r="A10" s="13" t="s">
        <v>46</v>
      </c>
      <c r="B10" s="62" t="s">
        <v>47</v>
      </c>
      <c r="C10" s="62"/>
      <c r="D10" s="47">
        <f>D6+D9</f>
        <v>465000</v>
      </c>
      <c r="E10" s="14"/>
      <c r="G10" s="15"/>
    </row>
  </sheetData>
  <sheetProtection algorithmName="SHA-512" hashValue="VAWktxjHc7N4BKAjwXAifTRjf6OxtYGBp/x2wduCGqOVRM/w7YDgILSxTX/sokhG6ifNsgLRjf7G3gfLg7WHHQ==" saltValue="ZgxcG5cZGSJAqYKNCB+duA==" spinCount="100000" sheet="1" objects="1" scenarios="1"/>
  <mergeCells count="6">
    <mergeCell ref="B10:C10"/>
    <mergeCell ref="A1:E1"/>
    <mergeCell ref="B6:C6"/>
    <mergeCell ref="B7:C7"/>
    <mergeCell ref="B8:C8"/>
    <mergeCell ref="B9:C9"/>
  </mergeCells>
  <phoneticPr fontId="1" type="noConversion"/>
  <pageMargins left="0.7" right="0.7" top="0.75" bottom="0.75" header="0.3" footer="0.3"/>
  <pageSetup paperSize="9" orientation="portrait" r:id="rId1"/>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8"/>
  <sheetViews>
    <sheetView workbookViewId="0">
      <selection activeCell="M8" sqref="M8"/>
    </sheetView>
  </sheetViews>
  <sheetFormatPr defaultColWidth="8.77734375" defaultRowHeight="14.4" x14ac:dyDescent="0.25"/>
  <cols>
    <col min="1" max="1" width="11.44140625" style="1" customWidth="1"/>
    <col min="2" max="2" width="18.77734375" style="1" customWidth="1"/>
    <col min="3" max="3" width="8.77734375" style="1"/>
    <col min="4" max="4" width="9.77734375" style="16" customWidth="1"/>
    <col min="5" max="5" width="15.44140625" style="1" customWidth="1"/>
    <col min="6" max="6" width="16.88671875" style="1" customWidth="1"/>
    <col min="7" max="16384" width="8.77734375" style="1"/>
  </cols>
  <sheetData>
    <row r="1" spans="1:6" ht="30.9" customHeight="1" x14ac:dyDescent="0.25">
      <c r="A1" s="67" t="s">
        <v>50</v>
      </c>
      <c r="B1" s="67"/>
      <c r="C1" s="67"/>
      <c r="D1" s="67"/>
      <c r="E1" s="67"/>
      <c r="F1" s="67"/>
    </row>
    <row r="2" spans="1:6" x14ac:dyDescent="0.25">
      <c r="A2" s="20"/>
      <c r="B2" s="20"/>
      <c r="C2" s="20"/>
      <c r="D2" s="26"/>
      <c r="E2" s="69" t="s">
        <v>0</v>
      </c>
      <c r="F2" s="69"/>
    </row>
    <row r="3" spans="1:6" ht="21" customHeight="1" x14ac:dyDescent="0.25">
      <c r="A3" s="21" t="s">
        <v>51</v>
      </c>
      <c r="B3" s="21" t="s">
        <v>7</v>
      </c>
      <c r="C3" s="21" t="s">
        <v>1</v>
      </c>
      <c r="D3" s="21" t="s">
        <v>2</v>
      </c>
      <c r="E3" s="21" t="s">
        <v>3</v>
      </c>
      <c r="F3" s="21" t="s">
        <v>4</v>
      </c>
    </row>
    <row r="4" spans="1:6" ht="28.5" customHeight="1" x14ac:dyDescent="0.25">
      <c r="A4" s="19" t="s">
        <v>9</v>
      </c>
      <c r="B4" s="23" t="s">
        <v>10</v>
      </c>
      <c r="C4" s="70"/>
      <c r="D4" s="70"/>
      <c r="E4" s="70"/>
      <c r="F4" s="24"/>
    </row>
    <row r="5" spans="1:6" ht="41.4" customHeight="1" x14ac:dyDescent="0.25">
      <c r="A5" s="17" t="s">
        <v>11</v>
      </c>
      <c r="B5" s="25" t="s">
        <v>12</v>
      </c>
      <c r="C5" s="17" t="s">
        <v>13</v>
      </c>
      <c r="D5" s="27">
        <v>1</v>
      </c>
      <c r="E5" s="48"/>
      <c r="F5" s="18">
        <f>ROUND(D5*E5,0)</f>
        <v>0</v>
      </c>
    </row>
    <row r="6" spans="1:6" ht="41.4" customHeight="1" x14ac:dyDescent="0.25">
      <c r="A6" s="17" t="s">
        <v>14</v>
      </c>
      <c r="B6" s="25" t="s">
        <v>15</v>
      </c>
      <c r="C6" s="17" t="s">
        <v>13</v>
      </c>
      <c r="D6" s="27">
        <v>1</v>
      </c>
      <c r="E6" s="18">
        <f>ROUND((31000000)*1.5%,0)</f>
        <v>465000</v>
      </c>
      <c r="F6" s="18">
        <f>ROUND(D6*E6,0)</f>
        <v>465000</v>
      </c>
    </row>
    <row r="7" spans="1:6" ht="41.4" customHeight="1" x14ac:dyDescent="0.25">
      <c r="A7" s="17" t="s">
        <v>64</v>
      </c>
      <c r="B7" s="25" t="s">
        <v>65</v>
      </c>
      <c r="C7" s="17" t="s">
        <v>13</v>
      </c>
      <c r="D7" s="27">
        <v>1</v>
      </c>
      <c r="E7" s="48"/>
      <c r="F7" s="18">
        <f>ROUND(D7*E7,0)</f>
        <v>0</v>
      </c>
    </row>
    <row r="8" spans="1:6" ht="28.5" customHeight="1" x14ac:dyDescent="0.25">
      <c r="A8" s="68" t="s">
        <v>63</v>
      </c>
      <c r="B8" s="68"/>
      <c r="C8" s="68"/>
      <c r="D8" s="68"/>
      <c r="E8" s="68"/>
      <c r="F8" s="18">
        <f>SUM(F5:F7)</f>
        <v>465000</v>
      </c>
    </row>
  </sheetData>
  <sheetProtection algorithmName="SHA-512" hashValue="KtkiINjKwyLJ7fonJK9/cA3TCarrSGAejNPGrW/9ToTy33laYSwEE5gx8RQx8gE667Kb33Fs0t+ea+4L+kIXYA==" saltValue="KVxhpBQzKcmfddy/TpcYAg==" spinCount="100000" sheet="1" objects="1" scenarios="1"/>
  <protectedRanges>
    <protectedRange sqref="E5 E7" name="区域1"/>
  </protectedRanges>
  <mergeCells count="4">
    <mergeCell ref="A1:F1"/>
    <mergeCell ref="A8:E8"/>
    <mergeCell ref="E2:F2"/>
    <mergeCell ref="C4:E4"/>
  </mergeCells>
  <phoneticPr fontId="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2"/>
  <sheetViews>
    <sheetView tabSelected="1" zoomScale="145" zoomScaleNormal="145" workbookViewId="0">
      <pane ySplit="3" topLeftCell="A4" activePane="bottomLeft" state="frozen"/>
      <selection activeCell="B11" activeCellId="1" sqref="K6 B11"/>
      <selection pane="bottomLeft" activeCell="H7" sqref="H7"/>
    </sheetView>
  </sheetViews>
  <sheetFormatPr defaultColWidth="8.88671875" defaultRowHeight="14.4" x14ac:dyDescent="0.25"/>
  <cols>
    <col min="1" max="1" width="9" customWidth="1"/>
    <col min="2" max="2" width="21.88671875" customWidth="1"/>
    <col min="3" max="3" width="8.88671875" customWidth="1"/>
    <col min="4" max="4" width="6.21875" customWidth="1"/>
    <col min="5" max="5" width="7.109375" customWidth="1"/>
    <col min="6" max="6" width="7.77734375" customWidth="1"/>
    <col min="7" max="7" width="7.44140625" customWidth="1"/>
    <col min="8" max="8" width="29.6640625" customWidth="1"/>
  </cols>
  <sheetData>
    <row r="1" spans="1:8" ht="33" customHeight="1" x14ac:dyDescent="0.25">
      <c r="A1" s="71" t="s">
        <v>69</v>
      </c>
      <c r="B1" s="71"/>
      <c r="C1" s="71"/>
      <c r="D1" s="71"/>
      <c r="E1" s="71"/>
      <c r="F1" s="71"/>
      <c r="G1" s="71"/>
      <c r="H1" s="71"/>
    </row>
    <row r="2" spans="1:8" ht="15.9" customHeight="1" x14ac:dyDescent="0.25">
      <c r="A2" s="2"/>
      <c r="B2" s="2"/>
      <c r="C2" s="2"/>
      <c r="D2" s="2"/>
      <c r="E2" s="2"/>
      <c r="F2" s="72" t="s">
        <v>0</v>
      </c>
      <c r="G2" s="72"/>
    </row>
    <row r="3" spans="1:8" ht="27.9" customHeight="1" x14ac:dyDescent="0.25">
      <c r="A3" s="41" t="s">
        <v>51</v>
      </c>
      <c r="B3" s="41" t="s">
        <v>7</v>
      </c>
      <c r="C3" s="41" t="s">
        <v>114</v>
      </c>
      <c r="D3" s="40" t="s">
        <v>1</v>
      </c>
      <c r="E3" s="40" t="s">
        <v>2</v>
      </c>
      <c r="F3" s="42" t="s">
        <v>62</v>
      </c>
      <c r="G3" s="40" t="s">
        <v>4</v>
      </c>
      <c r="H3" s="40" t="s">
        <v>106</v>
      </c>
    </row>
    <row r="4" spans="1:8" ht="32.1" customHeight="1" x14ac:dyDescent="0.25">
      <c r="A4" s="44">
        <v>1310</v>
      </c>
      <c r="B4" s="45" t="s">
        <v>54</v>
      </c>
      <c r="C4" s="58"/>
      <c r="D4" s="73"/>
      <c r="E4" s="74"/>
      <c r="F4" s="75"/>
      <c r="G4" s="37"/>
      <c r="H4" s="37"/>
    </row>
    <row r="5" spans="1:8" ht="32.1" customHeight="1" x14ac:dyDescent="0.25">
      <c r="A5" s="35" t="s">
        <v>55</v>
      </c>
      <c r="B5" s="36" t="s">
        <v>56</v>
      </c>
      <c r="C5" s="59"/>
      <c r="D5" s="73"/>
      <c r="E5" s="74"/>
      <c r="F5" s="75"/>
      <c r="G5" s="37"/>
      <c r="H5" s="37"/>
    </row>
    <row r="6" spans="1:8" ht="32.1" customHeight="1" x14ac:dyDescent="0.25">
      <c r="A6" s="35" t="s">
        <v>61</v>
      </c>
      <c r="B6" s="38" t="s">
        <v>8</v>
      </c>
      <c r="C6" s="60"/>
      <c r="D6" s="76"/>
      <c r="E6" s="77"/>
      <c r="F6" s="78"/>
      <c r="G6" s="39"/>
      <c r="H6" s="37"/>
    </row>
    <row r="7" spans="1:8" ht="92.4" customHeight="1" x14ac:dyDescent="0.25">
      <c r="A7" s="32" t="s">
        <v>59</v>
      </c>
      <c r="B7" s="55" t="s">
        <v>102</v>
      </c>
      <c r="C7" s="61"/>
      <c r="D7" s="30" t="s">
        <v>6</v>
      </c>
      <c r="E7" s="30">
        <f>13+2</f>
        <v>15</v>
      </c>
      <c r="F7" s="49"/>
      <c r="G7" s="31">
        <f t="shared" ref="G7:G11" si="0">ROUND(E7*F7,0)</f>
        <v>0</v>
      </c>
      <c r="H7" s="55" t="s">
        <v>115</v>
      </c>
    </row>
    <row r="8" spans="1:8" ht="91.2" customHeight="1" x14ac:dyDescent="0.25">
      <c r="A8" s="32" t="s">
        <v>60</v>
      </c>
      <c r="B8" s="55" t="s">
        <v>103</v>
      </c>
      <c r="C8" s="61"/>
      <c r="D8" s="30" t="s">
        <v>6</v>
      </c>
      <c r="E8" s="30">
        <f>145+5</f>
        <v>150</v>
      </c>
      <c r="F8" s="49"/>
      <c r="G8" s="31">
        <f>ROUND(E8*F8,0)</f>
        <v>0</v>
      </c>
      <c r="H8" s="55" t="s">
        <v>115</v>
      </c>
    </row>
    <row r="9" spans="1:8" ht="84" x14ac:dyDescent="0.25">
      <c r="A9" s="32" t="s">
        <v>100</v>
      </c>
      <c r="B9" s="55" t="s">
        <v>104</v>
      </c>
      <c r="C9" s="61"/>
      <c r="D9" s="30" t="s">
        <v>6</v>
      </c>
      <c r="E9" s="30">
        <f>64+4</f>
        <v>68</v>
      </c>
      <c r="F9" s="49"/>
      <c r="G9" s="31">
        <f t="shared" si="0"/>
        <v>0</v>
      </c>
      <c r="H9" s="55" t="s">
        <v>115</v>
      </c>
    </row>
    <row r="10" spans="1:8" ht="93" customHeight="1" x14ac:dyDescent="0.25">
      <c r="A10" s="32" t="s">
        <v>98</v>
      </c>
      <c r="B10" s="55" t="s">
        <v>105</v>
      </c>
      <c r="C10" s="61"/>
      <c r="D10" s="30" t="s">
        <v>6</v>
      </c>
      <c r="E10" s="30">
        <f>71+6</f>
        <v>77</v>
      </c>
      <c r="F10" s="49"/>
      <c r="G10" s="31">
        <f t="shared" si="0"/>
        <v>0</v>
      </c>
      <c r="H10" s="55" t="s">
        <v>115</v>
      </c>
    </row>
    <row r="11" spans="1:8" ht="105" customHeight="1" x14ac:dyDescent="0.25">
      <c r="A11" s="32" t="s">
        <v>101</v>
      </c>
      <c r="B11" s="55" t="s">
        <v>97</v>
      </c>
      <c r="C11" s="61"/>
      <c r="D11" s="30" t="s">
        <v>96</v>
      </c>
      <c r="E11" s="30">
        <f>22226+100-26</f>
        <v>22300</v>
      </c>
      <c r="F11" s="49"/>
      <c r="G11" s="31">
        <f t="shared" si="0"/>
        <v>0</v>
      </c>
      <c r="H11" s="55" t="s">
        <v>116</v>
      </c>
    </row>
    <row r="12" spans="1:8" ht="32.1" customHeight="1" x14ac:dyDescent="0.25">
      <c r="A12" s="68" t="s">
        <v>66</v>
      </c>
      <c r="B12" s="68"/>
      <c r="C12" s="68"/>
      <c r="D12" s="68"/>
      <c r="E12" s="68"/>
      <c r="F12" s="68"/>
      <c r="G12" s="34">
        <f>SUM(G7:G11)</f>
        <v>0</v>
      </c>
      <c r="H12" s="52"/>
    </row>
  </sheetData>
  <protectedRanges>
    <protectedRange sqref="C7:C11" name="区域2"/>
    <protectedRange sqref="F7:F11" name="区域1"/>
  </protectedRanges>
  <mergeCells count="6">
    <mergeCell ref="A1:H1"/>
    <mergeCell ref="F2:G2"/>
    <mergeCell ref="A12:F12"/>
    <mergeCell ref="D4:F4"/>
    <mergeCell ref="D5:F5"/>
    <mergeCell ref="D6:F6"/>
  </mergeCells>
  <phoneticPr fontId="1" type="noConversion"/>
  <pageMargins left="0.45" right="0.28000000000000003"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3"/>
  <sheetViews>
    <sheetView zoomScaleNormal="100" workbookViewId="0">
      <pane ySplit="3" topLeftCell="A7" activePane="bottomLeft" state="frozen"/>
      <selection pane="bottomLeft" activeCell="K9" sqref="K9"/>
    </sheetView>
  </sheetViews>
  <sheetFormatPr defaultColWidth="8.88671875" defaultRowHeight="14.4" x14ac:dyDescent="0.25"/>
  <cols>
    <col min="1" max="1" width="10" customWidth="1"/>
    <col min="2" max="2" width="23" customWidth="1"/>
    <col min="3" max="3" width="5.88671875" customWidth="1"/>
    <col min="4" max="4" width="7.33203125" customWidth="1"/>
    <col min="5" max="8" width="8.6640625" hidden="1" customWidth="1"/>
    <col min="9" max="9" width="7.44140625" customWidth="1"/>
    <col min="10" max="10" width="11.21875" customWidth="1"/>
    <col min="11" max="11" width="31.21875" customWidth="1"/>
    <col min="12" max="12" width="9.44140625" bestFit="1" customWidth="1"/>
  </cols>
  <sheetData>
    <row r="1" spans="1:11" ht="33" customHeight="1" x14ac:dyDescent="0.25">
      <c r="A1" s="71" t="s">
        <v>71</v>
      </c>
      <c r="B1" s="71"/>
      <c r="C1" s="71"/>
      <c r="D1" s="71"/>
      <c r="E1" s="71"/>
      <c r="F1" s="71"/>
      <c r="G1" s="71"/>
      <c r="H1" s="71"/>
      <c r="I1" s="71"/>
      <c r="J1" s="71"/>
      <c r="K1" s="71"/>
    </row>
    <row r="2" spans="1:11" ht="15.9" customHeight="1" x14ac:dyDescent="0.25">
      <c r="A2" s="2"/>
      <c r="B2" s="2"/>
      <c r="C2" s="2"/>
      <c r="D2" s="2"/>
      <c r="E2" s="2"/>
      <c r="F2" s="2"/>
      <c r="G2" s="2"/>
      <c r="H2" s="2"/>
      <c r="I2" s="72" t="s">
        <v>0</v>
      </c>
      <c r="J2" s="72"/>
    </row>
    <row r="3" spans="1:11" ht="27.9" customHeight="1" x14ac:dyDescent="0.25">
      <c r="A3" s="41" t="s">
        <v>51</v>
      </c>
      <c r="B3" s="41" t="s">
        <v>7</v>
      </c>
      <c r="C3" s="40" t="s">
        <v>1</v>
      </c>
      <c r="D3" s="40" t="s">
        <v>2</v>
      </c>
      <c r="E3" s="50" t="s">
        <v>73</v>
      </c>
      <c r="F3" s="50" t="s">
        <v>74</v>
      </c>
      <c r="G3" s="50" t="s">
        <v>75</v>
      </c>
      <c r="H3" s="50" t="s">
        <v>76</v>
      </c>
      <c r="I3" s="42" t="s">
        <v>62</v>
      </c>
      <c r="J3" s="40" t="s">
        <v>4</v>
      </c>
      <c r="K3" s="40" t="s">
        <v>93</v>
      </c>
    </row>
    <row r="4" spans="1:11" ht="32.1" customHeight="1" x14ac:dyDescent="0.25">
      <c r="A4" s="44">
        <v>1310</v>
      </c>
      <c r="B4" s="45" t="s">
        <v>54</v>
      </c>
      <c r="C4" s="73"/>
      <c r="D4" s="74"/>
      <c r="E4" s="74"/>
      <c r="F4" s="74"/>
      <c r="G4" s="74"/>
      <c r="H4" s="74"/>
      <c r="I4" s="75"/>
      <c r="J4" s="37"/>
      <c r="K4" s="37"/>
    </row>
    <row r="5" spans="1:11" ht="32.1" customHeight="1" x14ac:dyDescent="0.25">
      <c r="A5" s="35" t="s">
        <v>55</v>
      </c>
      <c r="B5" s="36" t="s">
        <v>56</v>
      </c>
      <c r="C5" s="73"/>
      <c r="D5" s="74"/>
      <c r="E5" s="74"/>
      <c r="F5" s="74"/>
      <c r="G5" s="74"/>
      <c r="H5" s="74"/>
      <c r="I5" s="75"/>
      <c r="J5" s="37"/>
      <c r="K5" s="37"/>
    </row>
    <row r="6" spans="1:11" ht="32.1" customHeight="1" x14ac:dyDescent="0.25">
      <c r="A6" s="35" t="s">
        <v>88</v>
      </c>
      <c r="B6" s="36" t="s">
        <v>57</v>
      </c>
      <c r="C6" s="73"/>
      <c r="D6" s="74"/>
      <c r="E6" s="74"/>
      <c r="F6" s="74"/>
      <c r="G6" s="74"/>
      <c r="H6" s="74"/>
      <c r="I6" s="75"/>
      <c r="J6" s="37"/>
      <c r="K6" s="37"/>
    </row>
    <row r="7" spans="1:11" ht="48.6" customHeight="1" x14ac:dyDescent="0.25">
      <c r="A7" s="28" t="s">
        <v>59</v>
      </c>
      <c r="B7" s="29" t="s">
        <v>58</v>
      </c>
      <c r="C7" s="30" t="s">
        <v>6</v>
      </c>
      <c r="D7" s="30">
        <v>113829</v>
      </c>
      <c r="E7" s="51"/>
      <c r="F7" s="51"/>
      <c r="G7" s="51"/>
      <c r="H7" s="51"/>
      <c r="I7" s="49"/>
      <c r="J7" s="31">
        <f>ROUND(D7*I7,0)</f>
        <v>0</v>
      </c>
      <c r="K7" s="53" t="s">
        <v>94</v>
      </c>
    </row>
    <row r="8" spans="1:11" ht="32.1" customHeight="1" x14ac:dyDescent="0.25">
      <c r="A8" s="35" t="s">
        <v>89</v>
      </c>
      <c r="B8" s="36" t="s">
        <v>87</v>
      </c>
      <c r="C8" s="73"/>
      <c r="D8" s="74"/>
      <c r="E8" s="74"/>
      <c r="F8" s="74"/>
      <c r="G8" s="74"/>
      <c r="H8" s="74"/>
      <c r="I8" s="75"/>
      <c r="J8" s="37"/>
      <c r="K8" s="54"/>
    </row>
    <row r="9" spans="1:11" ht="66.75" customHeight="1" x14ac:dyDescent="0.25">
      <c r="A9" s="32" t="s">
        <v>59</v>
      </c>
      <c r="B9" s="33" t="s">
        <v>72</v>
      </c>
      <c r="C9" s="30" t="s">
        <v>5</v>
      </c>
      <c r="D9" s="30">
        <f>SUM(E9:H9)</f>
        <v>113137</v>
      </c>
      <c r="E9" s="51">
        <f>SUM(隧道灯具!B2:B6)</f>
        <v>32908</v>
      </c>
      <c r="F9" s="51">
        <f>SUM(隧道灯具!C2:C6)</f>
        <v>11454</v>
      </c>
      <c r="G9" s="51">
        <f>SUM(隧道灯具!D2:D6)</f>
        <v>66364</v>
      </c>
      <c r="H9" s="51">
        <f>SUM(隧道灯具!E2:E6)</f>
        <v>2411</v>
      </c>
      <c r="I9" s="49"/>
      <c r="J9" s="31">
        <f>ROUND(D9*I9,0)</f>
        <v>0</v>
      </c>
      <c r="K9" s="53" t="s">
        <v>95</v>
      </c>
    </row>
    <row r="10" spans="1:11" ht="66.75" customHeight="1" x14ac:dyDescent="0.25">
      <c r="A10" s="32" t="s">
        <v>60</v>
      </c>
      <c r="B10" s="33" t="s">
        <v>99</v>
      </c>
      <c r="C10" s="30" t="s">
        <v>5</v>
      </c>
      <c r="D10" s="30">
        <f>SUM(E10:H10)</f>
        <v>1095</v>
      </c>
      <c r="E10" s="51">
        <f>隧道灯具!B7</f>
        <v>144</v>
      </c>
      <c r="F10" s="51">
        <f>隧道灯具!C7</f>
        <v>48</v>
      </c>
      <c r="G10" s="51">
        <f>隧道灯具!D7</f>
        <v>832</v>
      </c>
      <c r="H10" s="51">
        <f>隧道灯具!E7</f>
        <v>71</v>
      </c>
      <c r="I10" s="49"/>
      <c r="J10" s="31">
        <f>ROUND(D10*I10,0)</f>
        <v>0</v>
      </c>
      <c r="K10" s="53" t="s">
        <v>95</v>
      </c>
    </row>
    <row r="11" spans="1:11" ht="32.1" customHeight="1" x14ac:dyDescent="0.25">
      <c r="A11" s="35" t="s">
        <v>90</v>
      </c>
      <c r="B11" s="38" t="s">
        <v>8</v>
      </c>
      <c r="C11" s="76"/>
      <c r="D11" s="77"/>
      <c r="E11" s="77"/>
      <c r="F11" s="77"/>
      <c r="G11" s="77"/>
      <c r="H11" s="77"/>
      <c r="I11" s="78"/>
      <c r="J11" s="39"/>
      <c r="K11" s="54"/>
    </row>
    <row r="12" spans="1:11" ht="78.75" customHeight="1" x14ac:dyDescent="0.25">
      <c r="A12" s="32" t="s">
        <v>59</v>
      </c>
      <c r="B12" s="43" t="s">
        <v>108</v>
      </c>
      <c r="C12" s="30" t="s">
        <v>6</v>
      </c>
      <c r="D12" s="30">
        <v>293</v>
      </c>
      <c r="E12" s="51"/>
      <c r="F12" s="51"/>
      <c r="G12" s="51"/>
      <c r="H12" s="51"/>
      <c r="I12" s="49"/>
      <c r="J12" s="31">
        <f t="shared" ref="J12" si="0">ROUND(D12*I12,0)</f>
        <v>0</v>
      </c>
      <c r="K12" s="53" t="s">
        <v>107</v>
      </c>
    </row>
    <row r="13" spans="1:11" ht="32.1" customHeight="1" x14ac:dyDescent="0.25">
      <c r="A13" s="68" t="s">
        <v>91</v>
      </c>
      <c r="B13" s="68"/>
      <c r="C13" s="68"/>
      <c r="D13" s="68"/>
      <c r="E13" s="79"/>
      <c r="F13" s="79"/>
      <c r="G13" s="79"/>
      <c r="H13" s="79"/>
      <c r="I13" s="68"/>
      <c r="J13" s="34">
        <f>SUM(J7:J12)</f>
        <v>0</v>
      </c>
      <c r="K13" s="52"/>
    </row>
  </sheetData>
  <sheetProtection algorithmName="SHA-512" hashValue="cHnTu4YJj19FWG3SqA9PF0TRNJ0BeVyvxf03CydLClYvy6A3CePRs2ykve8pjWPychOC5CS2TR57t/XE7uR8BQ==" saltValue="CwaT4bZfS1qRnrTn8LHX8Q==" spinCount="100000" sheet="1" objects="1" scenarios="1"/>
  <protectedRanges>
    <protectedRange sqref="I7 I12 I9:I10" name="区域1"/>
  </protectedRanges>
  <mergeCells count="8">
    <mergeCell ref="C11:I11"/>
    <mergeCell ref="A13:I13"/>
    <mergeCell ref="A1:K1"/>
    <mergeCell ref="I2:J2"/>
    <mergeCell ref="C4:I4"/>
    <mergeCell ref="C5:I5"/>
    <mergeCell ref="C6:I6"/>
    <mergeCell ref="C8:I8"/>
  </mergeCells>
  <phoneticPr fontId="1" type="noConversion"/>
  <pageMargins left="0.45" right="0.28000000000000003"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7"/>
  <sheetViews>
    <sheetView topLeftCell="F1" workbookViewId="0">
      <selection activeCell="F1" sqref="A1:XFD1048576"/>
    </sheetView>
  </sheetViews>
  <sheetFormatPr defaultRowHeight="14.4" x14ac:dyDescent="0.25"/>
  <cols>
    <col min="1" max="1" width="11.33203125" hidden="1" customWidth="1"/>
    <col min="2" max="5" width="0" hidden="1" customWidth="1"/>
  </cols>
  <sheetData>
    <row r="1" spans="1:5" x14ac:dyDescent="0.25">
      <c r="B1" t="s">
        <v>77</v>
      </c>
      <c r="C1" t="s">
        <v>84</v>
      </c>
      <c r="D1" t="s">
        <v>85</v>
      </c>
      <c r="E1" t="s">
        <v>86</v>
      </c>
    </row>
    <row r="2" spans="1:5" x14ac:dyDescent="0.25">
      <c r="A2" t="s">
        <v>78</v>
      </c>
      <c r="B2">
        <v>6048</v>
      </c>
      <c r="C2">
        <v>2016</v>
      </c>
      <c r="D2">
        <v>16086</v>
      </c>
      <c r="E2">
        <v>640</v>
      </c>
    </row>
    <row r="3" spans="1:5" x14ac:dyDescent="0.25">
      <c r="A3" t="s">
        <v>79</v>
      </c>
    </row>
    <row r="4" spans="1:5" x14ac:dyDescent="0.25">
      <c r="A4" t="s">
        <v>80</v>
      </c>
      <c r="B4">
        <v>2996</v>
      </c>
      <c r="C4">
        <v>1008</v>
      </c>
      <c r="D4">
        <v>7850</v>
      </c>
      <c r="E4">
        <v>320</v>
      </c>
    </row>
    <row r="5" spans="1:5" x14ac:dyDescent="0.25">
      <c r="A5" t="s">
        <v>81</v>
      </c>
      <c r="D5">
        <v>374</v>
      </c>
    </row>
    <row r="6" spans="1:5" x14ac:dyDescent="0.25">
      <c r="A6" t="s">
        <v>82</v>
      </c>
      <c r="B6">
        <v>23864</v>
      </c>
      <c r="C6">
        <v>8430</v>
      </c>
      <c r="D6">
        <v>42054</v>
      </c>
      <c r="E6">
        <v>1451</v>
      </c>
    </row>
    <row r="7" spans="1:5" x14ac:dyDescent="0.25">
      <c r="A7" t="s">
        <v>83</v>
      </c>
      <c r="B7">
        <v>144</v>
      </c>
      <c r="C7">
        <v>48</v>
      </c>
      <c r="D7">
        <v>832</v>
      </c>
      <c r="E7">
        <v>71</v>
      </c>
    </row>
  </sheetData>
  <sheetProtection algorithmName="SHA-512" hashValue="Xxpbf+up1kWAVTtULHEgrTV/INykifrfSdrJ664giNhc/jFhatqx8ecUpD6eGZNMa+2/KKlEN/AjR5dvWfDzoQ==" saltValue="bvapkWAA8klfyvO775OOOg==" spinCount="100000" sheet="1" objects="1" scenarios="1"/>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说明</vt:lpstr>
      <vt:lpstr>汇总</vt:lpstr>
      <vt:lpstr>100</vt:lpstr>
      <vt:lpstr>1300</vt:lpstr>
      <vt:lpstr>1400</vt:lpstr>
      <vt:lpstr>隧道灯具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zjy</dc:creator>
  <cp:lastModifiedBy>PC</cp:lastModifiedBy>
  <cp:lastPrinted>2022-03-22T08:45:08Z</cp:lastPrinted>
  <dcterms:created xsi:type="dcterms:W3CDTF">2021-12-07T07:13:13Z</dcterms:created>
  <dcterms:modified xsi:type="dcterms:W3CDTF">2022-03-22T08:45:18Z</dcterms:modified>
</cp:coreProperties>
</file>